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ocuments\BUDZETI I REBALANSI\PRIJEDLOG REBALANSA II 2025 - HP\Materijal za objavu - poslije amandmana VNRS\"/>
    </mc:Choice>
  </mc:AlternateContent>
  <bookViews>
    <workbookView xWindow="0" yWindow="0" windowWidth="23040" windowHeight="9195" tabRatio="693"/>
  </bookViews>
  <sheets>
    <sheet name="Opšti dio" sheetId="4" r:id="rId1"/>
    <sheet name="Rashodi" sheetId="2" r:id="rId2"/>
    <sheet name="Prihodi - Fond 02" sheetId="16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'Opšti dio'!$A$1:$D$298</definedName>
    <definedName name="_xlnm._FilterDatabase" localSheetId="2" hidden="1">'Prihodi - Fond 02'!$A$4:$C$841</definedName>
    <definedName name="_xlnm._FilterDatabase" localSheetId="1" hidden="1">Rashodi!$A$1:$D$4995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dio'!$A$1:$D$295</definedName>
    <definedName name="_xlnm.Print_Area" localSheetId="2">'Prihodi - Fond 02'!$A$1:$C$840</definedName>
    <definedName name="_xlnm.Print_Area" localSheetId="1">Rashodi!$A$1:$D$4992</definedName>
    <definedName name="_xlnm.Print_Titles" localSheetId="2">'Prihodi - Fond 02'!$2:$4</definedName>
    <definedName name="_xlnm.Print_Titles" localSheetId="1">Rashodi!$3:$4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53" i="16" l="1"/>
  <c r="C763" i="16"/>
  <c r="C752" i="16"/>
  <c r="C839" i="16" l="1"/>
  <c r="C830" i="16"/>
  <c r="C817" i="16"/>
  <c r="C816" i="16" s="1"/>
  <c r="C814" i="16"/>
  <c r="C813" i="16" s="1"/>
  <c r="C811" i="16"/>
  <c r="C810" i="16" s="1"/>
  <c r="C808" i="16"/>
  <c r="C807" i="16"/>
  <c r="C806" i="16" s="1"/>
  <c r="C793" i="16"/>
  <c r="C792" i="16" s="1"/>
  <c r="C796" i="16" s="1"/>
  <c r="C781" i="16"/>
  <c r="C780" i="16" s="1"/>
  <c r="C778" i="16"/>
  <c r="C777" i="16" s="1"/>
  <c r="C766" i="16"/>
  <c r="C765" i="16" s="1"/>
  <c r="C762" i="16"/>
  <c r="C760" i="16"/>
  <c r="C757" i="16"/>
  <c r="C754" i="16"/>
  <c r="C751" i="16"/>
  <c r="C750" i="16" s="1"/>
  <c r="C737" i="16"/>
  <c r="C733" i="16"/>
  <c r="C730" i="16"/>
  <c r="C729" i="16" s="1"/>
  <c r="C727" i="16"/>
  <c r="C726" i="16" s="1"/>
  <c r="C724" i="16"/>
  <c r="C723" i="16"/>
  <c r="C722" i="16" s="1"/>
  <c r="C721" i="16"/>
  <c r="C720" i="16"/>
  <c r="C708" i="16"/>
  <c r="C707" i="16" s="1"/>
  <c r="C711" i="16" s="1"/>
  <c r="C697" i="16"/>
  <c r="C696" i="16" s="1"/>
  <c r="C699" i="16" s="1"/>
  <c r="C685" i="16"/>
  <c r="C684" i="16" s="1"/>
  <c r="C688" i="16" s="1"/>
  <c r="C673" i="16"/>
  <c r="C672" i="16" s="1"/>
  <c r="C676" i="16" s="1"/>
  <c r="C661" i="16"/>
  <c r="C660" i="16" s="1"/>
  <c r="C664" i="16" s="1"/>
  <c r="C649" i="16"/>
  <c r="C648" i="16" s="1"/>
  <c r="C652" i="16" s="1"/>
  <c r="C637" i="16"/>
  <c r="C636" i="16" s="1"/>
  <c r="C640" i="16" s="1"/>
  <c r="C625" i="16"/>
  <c r="C624" i="16" s="1"/>
  <c r="C628" i="16" s="1"/>
  <c r="C614" i="16"/>
  <c r="C613" i="16" s="1"/>
  <c r="C616" i="16" s="1"/>
  <c r="C602" i="16"/>
  <c r="C601" i="16" s="1"/>
  <c r="C599" i="16"/>
  <c r="C598" i="16"/>
  <c r="C596" i="16"/>
  <c r="C595" i="16" s="1"/>
  <c r="C583" i="16"/>
  <c r="C582" i="16" s="1"/>
  <c r="C586" i="16" s="1"/>
  <c r="C571" i="16"/>
  <c r="C570" i="16" s="1"/>
  <c r="C574" i="16" s="1"/>
  <c r="C559" i="16"/>
  <c r="C558" i="16" s="1"/>
  <c r="C562" i="16" s="1"/>
  <c r="C547" i="16"/>
  <c r="C546" i="16" s="1"/>
  <c r="C550" i="16" s="1"/>
  <c r="C535" i="16"/>
  <c r="C534" i="16" s="1"/>
  <c r="C538" i="16" s="1"/>
  <c r="C523" i="16"/>
  <c r="C522" i="16" s="1"/>
  <c r="C526" i="16" s="1"/>
  <c r="C511" i="16"/>
  <c r="C510" i="16" s="1"/>
  <c r="C514" i="16" s="1"/>
  <c r="C499" i="16"/>
  <c r="C498" i="16" s="1"/>
  <c r="C502" i="16" s="1"/>
  <c r="C487" i="16"/>
  <c r="C486" i="16" s="1"/>
  <c r="C490" i="16" s="1"/>
  <c r="C475" i="16"/>
  <c r="C474" i="16" s="1"/>
  <c r="C478" i="16" s="1"/>
  <c r="C463" i="16"/>
  <c r="C462" i="16" s="1"/>
  <c r="C466" i="16" s="1"/>
  <c r="C451" i="16"/>
  <c r="C450" i="16" s="1"/>
  <c r="C454" i="16" s="1"/>
  <c r="C439" i="16"/>
  <c r="C438" i="16" s="1"/>
  <c r="C442" i="16" s="1"/>
  <c r="C427" i="16"/>
  <c r="C426" i="16" s="1"/>
  <c r="C430" i="16" s="1"/>
  <c r="C415" i="16"/>
  <c r="C414" i="16" s="1"/>
  <c r="C418" i="16" s="1"/>
  <c r="C403" i="16"/>
  <c r="C402" i="16" s="1"/>
  <c r="C406" i="16" s="1"/>
  <c r="C391" i="16"/>
  <c r="C390" i="16" s="1"/>
  <c r="C394" i="16" s="1"/>
  <c r="C379" i="16"/>
  <c r="C378" i="16" s="1"/>
  <c r="C382" i="16" s="1"/>
  <c r="C367" i="16"/>
  <c r="C366" i="16" s="1"/>
  <c r="C370" i="16" s="1"/>
  <c r="C355" i="16"/>
  <c r="C354" i="16" s="1"/>
  <c r="C358" i="16" s="1"/>
  <c r="C343" i="16"/>
  <c r="C341" i="16"/>
  <c r="C338" i="16"/>
  <c r="C337" i="16" s="1"/>
  <c r="C335" i="16"/>
  <c r="C334" i="16" s="1"/>
  <c r="C332" i="16"/>
  <c r="C330" i="16"/>
  <c r="C328" i="16"/>
  <c r="C317" i="16"/>
  <c r="C315" i="16"/>
  <c r="C312" i="16"/>
  <c r="C311" i="16" s="1"/>
  <c r="C309" i="16"/>
  <c r="C308" i="16" s="1"/>
  <c r="C306" i="16"/>
  <c r="C304" i="16"/>
  <c r="C302" i="16"/>
  <c r="C289" i="16"/>
  <c r="C288" i="16" s="1"/>
  <c r="C286" i="16"/>
  <c r="C285" i="16" s="1"/>
  <c r="C283" i="16"/>
  <c r="C281" i="16"/>
  <c r="C269" i="16"/>
  <c r="C267" i="16"/>
  <c r="C264" i="16"/>
  <c r="C263" i="16" s="1"/>
  <c r="C261" i="16"/>
  <c r="C260" i="16" s="1"/>
  <c r="C258" i="16"/>
  <c r="C256" i="16"/>
  <c r="C244" i="16"/>
  <c r="C242" i="16"/>
  <c r="C239" i="16"/>
  <c r="C238" i="16" s="1"/>
  <c r="C236" i="16"/>
  <c r="C235" i="16" s="1"/>
  <c r="C234" i="16"/>
  <c r="C233" i="16" s="1"/>
  <c r="C232" i="16" s="1"/>
  <c r="C230" i="16"/>
  <c r="C228" i="16"/>
  <c r="C226" i="16"/>
  <c r="C214" i="16"/>
  <c r="C212" i="16"/>
  <c r="C209" i="16"/>
  <c r="C208" i="16" s="1"/>
  <c r="C206" i="16"/>
  <c r="C205" i="16" s="1"/>
  <c r="C203" i="16"/>
  <c r="C201" i="16"/>
  <c r="C189" i="16"/>
  <c r="C188" i="16" s="1"/>
  <c r="C192" i="16" s="1"/>
  <c r="C178" i="16"/>
  <c r="C177" i="16" s="1"/>
  <c r="C180" i="16" s="1"/>
  <c r="C166" i="16"/>
  <c r="C165" i="16" s="1"/>
  <c r="C169" i="16" s="1"/>
  <c r="C154" i="16"/>
  <c r="C153" i="16" s="1"/>
  <c r="C157" i="16" s="1"/>
  <c r="C142" i="16"/>
  <c r="C141" i="16" s="1"/>
  <c r="C145" i="16" s="1"/>
  <c r="C131" i="16"/>
  <c r="C130" i="16" s="1"/>
  <c r="C133" i="16" s="1"/>
  <c r="C120" i="16"/>
  <c r="C119" i="16" s="1"/>
  <c r="C122" i="16" s="1"/>
  <c r="C108" i="16"/>
  <c r="C107" i="16" s="1"/>
  <c r="C111" i="16" s="1"/>
  <c r="C96" i="16"/>
  <c r="C95" i="16" s="1"/>
  <c r="C99" i="16" s="1"/>
  <c r="C84" i="16"/>
  <c r="C83" i="16" s="1"/>
  <c r="C87" i="16" s="1"/>
  <c r="C72" i="16"/>
  <c r="C70" i="16"/>
  <c r="C68" i="16"/>
  <c r="C56" i="16"/>
  <c r="C55" i="16" s="1"/>
  <c r="C52" i="16"/>
  <c r="C50" i="16"/>
  <c r="C49" i="16" s="1"/>
  <c r="C38" i="16"/>
  <c r="C37" i="16" s="1"/>
  <c r="C41" i="16" s="1"/>
  <c r="C27" i="16"/>
  <c r="C26" i="16" s="1"/>
  <c r="C29" i="16" s="1"/>
  <c r="C15" i="16"/>
  <c r="C14" i="16" s="1"/>
  <c r="C18" i="16" s="1"/>
  <c r="C805" i="16" l="1"/>
  <c r="C821" i="16" s="1"/>
  <c r="C280" i="16"/>
  <c r="C255" i="16"/>
  <c r="C225" i="16"/>
  <c r="C241" i="16"/>
  <c r="C314" i="16"/>
  <c r="C211" i="16"/>
  <c r="C266" i="16"/>
  <c r="C327" i="16"/>
  <c r="C732" i="16"/>
  <c r="C784" i="16"/>
  <c r="C272" i="16"/>
  <c r="C301" i="16"/>
  <c r="C340" i="16"/>
  <c r="C756" i="16"/>
  <c r="C200" i="16"/>
  <c r="C293" i="16"/>
  <c r="C605" i="16"/>
  <c r="C67" i="16"/>
  <c r="C75" i="16" s="1"/>
  <c r="C59" i="16"/>
  <c r="C719" i="16"/>
  <c r="C749" i="16"/>
  <c r="C319" i="16" l="1"/>
  <c r="C247" i="16"/>
  <c r="C346" i="16"/>
  <c r="C741" i="16"/>
  <c r="C769" i="16"/>
  <c r="C217" i="16"/>
  <c r="D4370" i="2" l="1"/>
  <c r="D4369" i="2" s="1"/>
  <c r="C4370" i="2"/>
  <c r="C4369" i="2" s="1"/>
  <c r="D4376" i="2"/>
  <c r="D4989" i="2" l="1"/>
  <c r="D4988" i="2" s="1"/>
  <c r="C4989" i="2"/>
  <c r="C4988" i="2" s="1"/>
  <c r="D4915" i="2"/>
  <c r="C4915" i="2"/>
  <c r="D4913" i="2"/>
  <c r="C4913" i="2"/>
  <c r="D4896" i="2"/>
  <c r="C4896" i="2"/>
  <c r="D4894" i="2"/>
  <c r="C4894" i="2"/>
  <c r="D4792" i="2"/>
  <c r="C4792" i="2"/>
  <c r="D4782" i="2"/>
  <c r="C4782" i="2"/>
  <c r="D4748" i="2"/>
  <c r="C4748" i="2"/>
  <c r="D4737" i="2"/>
  <c r="C4737" i="2"/>
  <c r="D4706" i="2"/>
  <c r="D4705" i="2" s="1"/>
  <c r="C4706" i="2"/>
  <c r="C4705" i="2" s="1"/>
  <c r="D4662" i="2"/>
  <c r="C4662" i="2"/>
  <c r="D4584" i="2"/>
  <c r="C4584" i="2"/>
  <c r="D4548" i="2"/>
  <c r="C4548" i="2"/>
  <c r="D4419" i="2"/>
  <c r="C4419" i="2"/>
  <c r="D4416" i="2"/>
  <c r="C4416" i="2"/>
  <c r="D4379" i="2"/>
  <c r="C4379" i="2"/>
  <c r="D4218" i="2"/>
  <c r="C4218" i="2"/>
  <c r="D4202" i="2"/>
  <c r="C4202" i="2"/>
  <c r="D4124" i="2"/>
  <c r="C4124" i="2"/>
  <c r="D4073" i="2"/>
  <c r="C4073" i="2"/>
  <c r="D4032" i="2"/>
  <c r="C4032" i="2"/>
  <c r="D4028" i="2"/>
  <c r="C4028" i="2"/>
  <c r="D3927" i="2"/>
  <c r="C3927" i="2"/>
  <c r="D3779" i="2"/>
  <c r="C3779" i="2"/>
  <c r="D3663" i="2"/>
  <c r="C3663" i="2"/>
  <c r="D3661" i="2"/>
  <c r="C3661" i="2"/>
  <c r="D3505" i="2"/>
  <c r="D3504" i="2" s="1"/>
  <c r="C3505" i="2"/>
  <c r="C3504" i="2" s="1"/>
  <c r="D3380" i="2"/>
  <c r="C3380" i="2"/>
  <c r="D3377" i="2"/>
  <c r="D3376" i="2" s="1"/>
  <c r="C3377" i="2"/>
  <c r="C3376" i="2" s="1"/>
  <c r="D3347" i="2"/>
  <c r="C3347" i="2"/>
  <c r="D3317" i="2"/>
  <c r="D3316" i="2" s="1"/>
  <c r="C3317" i="2"/>
  <c r="C3316" i="2" s="1"/>
  <c r="D3283" i="2"/>
  <c r="C3283" i="2"/>
  <c r="D3247" i="2"/>
  <c r="C3247" i="2"/>
  <c r="D3213" i="2"/>
  <c r="C3213" i="2"/>
  <c r="D3208" i="2"/>
  <c r="C3208" i="2"/>
  <c r="D3067" i="2"/>
  <c r="C3067" i="2"/>
  <c r="D2996" i="2"/>
  <c r="C2996" i="2"/>
  <c r="C2965" i="2"/>
  <c r="D2892" i="2"/>
  <c r="C2892" i="2"/>
  <c r="D2889" i="2"/>
  <c r="C2889" i="2"/>
  <c r="D2859" i="2"/>
  <c r="C2859" i="2"/>
  <c r="D2828" i="2"/>
  <c r="C2828" i="2"/>
  <c r="D2794" i="2"/>
  <c r="C2794" i="2"/>
  <c r="D2760" i="2"/>
  <c r="C2760" i="2"/>
  <c r="C2724" i="2"/>
  <c r="D2685" i="2"/>
  <c r="C2685" i="2"/>
  <c r="D2646" i="2"/>
  <c r="C2646" i="2"/>
  <c r="D2604" i="2"/>
  <c r="C2604" i="2"/>
  <c r="D2570" i="2"/>
  <c r="C2570" i="2"/>
  <c r="D2541" i="2"/>
  <c r="C2541" i="2"/>
  <c r="D2509" i="2"/>
  <c r="C2509" i="2"/>
  <c r="D2476" i="2"/>
  <c r="C2476" i="2"/>
  <c r="D2444" i="2"/>
  <c r="C2444" i="2"/>
  <c r="D2281" i="2"/>
  <c r="C2281" i="2"/>
  <c r="D2251" i="2"/>
  <c r="C2251" i="2"/>
  <c r="D2111" i="2"/>
  <c r="C2111" i="2"/>
  <c r="D2108" i="2"/>
  <c r="D2107" i="2" s="1"/>
  <c r="C2108" i="2"/>
  <c r="C2107" i="2" s="1"/>
  <c r="D2077" i="2"/>
  <c r="C2077" i="2"/>
  <c r="D2072" i="2"/>
  <c r="C2072" i="2"/>
  <c r="D2044" i="2"/>
  <c r="C2044" i="2"/>
  <c r="D2007" i="2"/>
  <c r="C2007" i="2"/>
  <c r="D1975" i="2"/>
  <c r="C1975" i="2"/>
  <c r="D1940" i="2"/>
  <c r="C1940" i="2"/>
  <c r="D1874" i="2"/>
  <c r="D1873" i="2" s="1"/>
  <c r="C1874" i="2"/>
  <c r="C1873" i="2" s="1"/>
  <c r="D1742" i="2"/>
  <c r="C1742" i="2"/>
  <c r="D1471" i="2"/>
  <c r="C1471" i="2"/>
  <c r="D1468" i="2"/>
  <c r="D1467" i="2" s="1"/>
  <c r="C1468" i="2"/>
  <c r="C1467" i="2" s="1"/>
  <c r="D1432" i="2"/>
  <c r="C1432" i="2"/>
  <c r="D1384" i="2"/>
  <c r="C1384" i="2"/>
  <c r="D1277" i="2"/>
  <c r="C1277" i="2"/>
  <c r="D1125" i="2"/>
  <c r="C1125" i="2"/>
  <c r="D1002" i="2"/>
  <c r="C1002" i="2"/>
  <c r="D966" i="2"/>
  <c r="C966" i="2"/>
  <c r="D963" i="2"/>
  <c r="C963" i="2"/>
  <c r="D908" i="2"/>
  <c r="C908" i="2"/>
  <c r="D773" i="2"/>
  <c r="C773" i="2"/>
  <c r="D741" i="2"/>
  <c r="C741" i="2"/>
  <c r="D699" i="2"/>
  <c r="D698" i="2" s="1"/>
  <c r="C699" i="2"/>
  <c r="C698" i="2" s="1"/>
  <c r="D664" i="2"/>
  <c r="C664" i="2"/>
  <c r="D586" i="2"/>
  <c r="C586" i="2"/>
  <c r="D496" i="2"/>
  <c r="C496" i="2"/>
  <c r="D46" i="2"/>
  <c r="C46" i="2"/>
  <c r="D43" i="2"/>
  <c r="C43" i="2"/>
  <c r="D210" i="4" l="1"/>
  <c r="C4880" i="2" l="1"/>
  <c r="C4983" i="2"/>
  <c r="C4982" i="2" s="1"/>
  <c r="C4980" i="2"/>
  <c r="C4978" i="2"/>
  <c r="C4975" i="2"/>
  <c r="C4974" i="2" s="1"/>
  <c r="C4964" i="2"/>
  <c r="C4963" i="2" s="1"/>
  <c r="C4958" i="2"/>
  <c r="C4943" i="2"/>
  <c r="C4942" i="2" s="1"/>
  <c r="C4940" i="2"/>
  <c r="C4934" i="2"/>
  <c r="C4921" i="2"/>
  <c r="C4918" i="2"/>
  <c r="C4909" i="2"/>
  <c r="C4903" i="2"/>
  <c r="C4900" i="2"/>
  <c r="C4898" i="2"/>
  <c r="C4889" i="2"/>
  <c r="C4873" i="2"/>
  <c r="C4872" i="2" s="1"/>
  <c r="C4870" i="2"/>
  <c r="C4867" i="2"/>
  <c r="C4862" i="2"/>
  <c r="C4858" i="2"/>
  <c r="C4855" i="2"/>
  <c r="C4852" i="2"/>
  <c r="C4832" i="2"/>
  <c r="C4830" i="2"/>
  <c r="C4810" i="2"/>
  <c r="C4805" i="2"/>
  <c r="C4794" i="2"/>
  <c r="C4789" i="2"/>
  <c r="C4787" i="2"/>
  <c r="C4784" i="2"/>
  <c r="C4779" i="2"/>
  <c r="C4766" i="2"/>
  <c r="C4761" i="2"/>
  <c r="C4750" i="2"/>
  <c r="C4745" i="2"/>
  <c r="C4743" i="2"/>
  <c r="C4740" i="2"/>
  <c r="C4739" i="2" s="1"/>
  <c r="C4735" i="2"/>
  <c r="C4722" i="2"/>
  <c r="C4717" i="2"/>
  <c r="C4703" i="2"/>
  <c r="C4699" i="2"/>
  <c r="C4698" i="2" s="1"/>
  <c r="C4696" i="2"/>
  <c r="C4694" i="2"/>
  <c r="C4681" i="2"/>
  <c r="C4676" i="2"/>
  <c r="C4665" i="2"/>
  <c r="C4659" i="2"/>
  <c r="C4655" i="2"/>
  <c r="C4650" i="2"/>
  <c r="C4644" i="2"/>
  <c r="C4641" i="2"/>
  <c r="C4626" i="2"/>
  <c r="C4620" i="2"/>
  <c r="C4617" i="2"/>
  <c r="C4615" i="2"/>
  <c r="C4602" i="2"/>
  <c r="C4597" i="2"/>
  <c r="C4586" i="2"/>
  <c r="C4581" i="2"/>
  <c r="C4579" i="2"/>
  <c r="C4566" i="2"/>
  <c r="C4561" i="2"/>
  <c r="C4550" i="2"/>
  <c r="C4545" i="2"/>
  <c r="C4543" i="2"/>
  <c r="C4537" i="2"/>
  <c r="C4536" i="2" s="1"/>
  <c r="C4524" i="2"/>
  <c r="C4519" i="2"/>
  <c r="C4508" i="2"/>
  <c r="C4506" i="2"/>
  <c r="C4503" i="2"/>
  <c r="C4501" i="2"/>
  <c r="C4497" i="2"/>
  <c r="C4496" i="2" s="1"/>
  <c r="C4493" i="2"/>
  <c r="C4491" i="2"/>
  <c r="C4476" i="2"/>
  <c r="C4471" i="2"/>
  <c r="C4460" i="2"/>
  <c r="C4459" i="2" s="1"/>
  <c r="C4457" i="2"/>
  <c r="C4455" i="2"/>
  <c r="C4440" i="2"/>
  <c r="C4435" i="2"/>
  <c r="C4424" i="2"/>
  <c r="C4423" i="2" s="1"/>
  <c r="C4421" i="2"/>
  <c r="C4415" i="2"/>
  <c r="C4410" i="2"/>
  <c r="C4408" i="2"/>
  <c r="C4397" i="2"/>
  <c r="C4392" i="2"/>
  <c r="C4381" i="2"/>
  <c r="C4376" i="2"/>
  <c r="C4373" i="2"/>
  <c r="C4356" i="2"/>
  <c r="C4351" i="2"/>
  <c r="C4340" i="2"/>
  <c r="C4339" i="2" s="1"/>
  <c r="C4337" i="2"/>
  <c r="C4335" i="2"/>
  <c r="C4331" i="2"/>
  <c r="C4327" i="2"/>
  <c r="C4315" i="2"/>
  <c r="C4310" i="2"/>
  <c r="C4299" i="2"/>
  <c r="C4298" i="2" s="1"/>
  <c r="C4296" i="2"/>
  <c r="C4294" i="2"/>
  <c r="C4291" i="2"/>
  <c r="C4278" i="2"/>
  <c r="C4273" i="2"/>
  <c r="C4262" i="2"/>
  <c r="C4261" i="2" s="1"/>
  <c r="C4259" i="2"/>
  <c r="C4257" i="2"/>
  <c r="C4254" i="2"/>
  <c r="C4250" i="2"/>
  <c r="C4248" i="2"/>
  <c r="C4236" i="2"/>
  <c r="C4231" i="2"/>
  <c r="C4220" i="2"/>
  <c r="C4215" i="2"/>
  <c r="C4214" i="2" s="1"/>
  <c r="C4212" i="2"/>
  <c r="C4210" i="2"/>
  <c r="C4205" i="2"/>
  <c r="C4204" i="2" s="1"/>
  <c r="C4197" i="2"/>
  <c r="C4193" i="2"/>
  <c r="C4191" i="2"/>
  <c r="C4177" i="2"/>
  <c r="C4172" i="2"/>
  <c r="C4161" i="2"/>
  <c r="C4160" i="2" s="1"/>
  <c r="C4158" i="2"/>
  <c r="C4156" i="2"/>
  <c r="C4143" i="2"/>
  <c r="C4138" i="2"/>
  <c r="C4127" i="2"/>
  <c r="C4121" i="2"/>
  <c r="C4119" i="2"/>
  <c r="C4116" i="2"/>
  <c r="C4114" i="2"/>
  <c r="C4112" i="2"/>
  <c r="C4108" i="2"/>
  <c r="C4094" i="2"/>
  <c r="C4089" i="2"/>
  <c r="C4078" i="2"/>
  <c r="C4077" i="2" s="1"/>
  <c r="C4075" i="2"/>
  <c r="C4070" i="2"/>
  <c r="C4057" i="2"/>
  <c r="C4052" i="2"/>
  <c r="C4041" i="2"/>
  <c r="C4039" i="2"/>
  <c r="C4036" i="2"/>
  <c r="C4034" i="2"/>
  <c r="C4026" i="2"/>
  <c r="C4013" i="2"/>
  <c r="C4008" i="2"/>
  <c r="C3997" i="2"/>
  <c r="C3996" i="2" s="1"/>
  <c r="C3993" i="2"/>
  <c r="C3992" i="2" s="1"/>
  <c r="C3979" i="2"/>
  <c r="C3974" i="2"/>
  <c r="C3963" i="2"/>
  <c r="C3962" i="2" s="1"/>
  <c r="C3960" i="2"/>
  <c r="C3958" i="2"/>
  <c r="C3943" i="2"/>
  <c r="C3938" i="2"/>
  <c r="C3924" i="2"/>
  <c r="C3921" i="2"/>
  <c r="C3920" i="2" s="1"/>
  <c r="C3918" i="2"/>
  <c r="C3915" i="2"/>
  <c r="C3911" i="2"/>
  <c r="C3899" i="2"/>
  <c r="C3896" i="2"/>
  <c r="C3887" i="2"/>
  <c r="C3885" i="2"/>
  <c r="C3873" i="2"/>
  <c r="C3868" i="2"/>
  <c r="C3857" i="2"/>
  <c r="C3854" i="2"/>
  <c r="C3851" i="2"/>
  <c r="C3849" i="2"/>
  <c r="C3845" i="2"/>
  <c r="C3841" i="2"/>
  <c r="C3839" i="2"/>
  <c r="C3837" i="2"/>
  <c r="C3824" i="2"/>
  <c r="C3819" i="2"/>
  <c r="C3806" i="2"/>
  <c r="C3805" i="2" s="1"/>
  <c r="C3796" i="2"/>
  <c r="C3793" i="2"/>
  <c r="C3782" i="2"/>
  <c r="C3781" i="2" s="1"/>
  <c r="C3778" i="2"/>
  <c r="C3768" i="2"/>
  <c r="C3763" i="2"/>
  <c r="C3752" i="2"/>
  <c r="C3749" i="2"/>
  <c r="C3745" i="2"/>
  <c r="C3744" i="2" s="1"/>
  <c r="C3742" i="2"/>
  <c r="C3739" i="2"/>
  <c r="C3737" i="2"/>
  <c r="C3731" i="2"/>
  <c r="C3728" i="2"/>
  <c r="C3727" i="2" s="1"/>
  <c r="C3725" i="2"/>
  <c r="C3723" i="2"/>
  <c r="C3721" i="2"/>
  <c r="C3718" i="2"/>
  <c r="C3705" i="2"/>
  <c r="C3700" i="2"/>
  <c r="C3689" i="2"/>
  <c r="C3685" i="2"/>
  <c r="C3682" i="2"/>
  <c r="C3680" i="2"/>
  <c r="C3678" i="2"/>
  <c r="C3672" i="2"/>
  <c r="C3669" i="2"/>
  <c r="C3668" i="2" s="1"/>
  <c r="C3666" i="2"/>
  <c r="C3659" i="2"/>
  <c r="C3647" i="2"/>
  <c r="C3642" i="2"/>
  <c r="C3630" i="2"/>
  <c r="C3627" i="2"/>
  <c r="C3617" i="2"/>
  <c r="C3616" i="2" s="1"/>
  <c r="C3614" i="2"/>
  <c r="C3611" i="2"/>
  <c r="C3601" i="2"/>
  <c r="C3600" i="2" s="1"/>
  <c r="C3595" i="2"/>
  <c r="C3590" i="2"/>
  <c r="C3577" i="2"/>
  <c r="C3572" i="2"/>
  <c r="C3561" i="2"/>
  <c r="C3560" i="2" s="1"/>
  <c r="C3558" i="2"/>
  <c r="C3556" i="2"/>
  <c r="C3551" i="2"/>
  <c r="C3550" i="2" s="1"/>
  <c r="C3541" i="2"/>
  <c r="C3539" i="2"/>
  <c r="C3527" i="2"/>
  <c r="C3522" i="2"/>
  <c r="C3511" i="2"/>
  <c r="C3509" i="2"/>
  <c r="C3493" i="2"/>
  <c r="C3488" i="2"/>
  <c r="C3477" i="2"/>
  <c r="C3475" i="2"/>
  <c r="C3472" i="2"/>
  <c r="C3471" i="2" s="1"/>
  <c r="C3461" i="2"/>
  <c r="C3456" i="2"/>
  <c r="C3445" i="2"/>
  <c r="C3444" i="2" s="1"/>
  <c r="C3442" i="2"/>
  <c r="C3441" i="2" s="1"/>
  <c r="C3431" i="2"/>
  <c r="C3426" i="2"/>
  <c r="C3415" i="2"/>
  <c r="C3413" i="2"/>
  <c r="C3410" i="2"/>
  <c r="C3409" i="2" s="1"/>
  <c r="C3398" i="2"/>
  <c r="C3393" i="2"/>
  <c r="C3382" i="2"/>
  <c r="C3365" i="2"/>
  <c r="C3360" i="2"/>
  <c r="C3349" i="2"/>
  <c r="C3344" i="2"/>
  <c r="C3343" i="2" s="1"/>
  <c r="C3333" i="2"/>
  <c r="C3328" i="2"/>
  <c r="C3314" i="2"/>
  <c r="C3313" i="2" s="1"/>
  <c r="C3301" i="2"/>
  <c r="C3296" i="2"/>
  <c r="C3285" i="2"/>
  <c r="C3280" i="2"/>
  <c r="C3279" i="2" s="1"/>
  <c r="C3277" i="2"/>
  <c r="C3265" i="2"/>
  <c r="C3260" i="2"/>
  <c r="C3249" i="2"/>
  <c r="C3244" i="2"/>
  <c r="C3243" i="2" s="1"/>
  <c r="C3231" i="2"/>
  <c r="C3226" i="2"/>
  <c r="C3215" i="2"/>
  <c r="C3210" i="2"/>
  <c r="C3196" i="2"/>
  <c r="C3191" i="2"/>
  <c r="C3180" i="2"/>
  <c r="C3178" i="2"/>
  <c r="C3175" i="2"/>
  <c r="C3173" i="2"/>
  <c r="C3170" i="2"/>
  <c r="C3169" i="2" s="1"/>
  <c r="C3156" i="2"/>
  <c r="C3151" i="2"/>
  <c r="C3140" i="2"/>
  <c r="C3139" i="2" s="1"/>
  <c r="C3137" i="2"/>
  <c r="C3135" i="2"/>
  <c r="C3132" i="2"/>
  <c r="C3119" i="2"/>
  <c r="C3114" i="2"/>
  <c r="C3103" i="2"/>
  <c r="C3102" i="2" s="1"/>
  <c r="C3100" i="2"/>
  <c r="C3099" i="2" s="1"/>
  <c r="C3097" i="2"/>
  <c r="C3085" i="2"/>
  <c r="C3080" i="2"/>
  <c r="C3069" i="2"/>
  <c r="C3066" i="2" s="1"/>
  <c r="C3063" i="2"/>
  <c r="C3062" i="2" s="1"/>
  <c r="C3050" i="2"/>
  <c r="C3045" i="2"/>
  <c r="C3034" i="2"/>
  <c r="C3031" i="2"/>
  <c r="C3028" i="2"/>
  <c r="C3026" i="2"/>
  <c r="C3023" i="2"/>
  <c r="C3014" i="2"/>
  <c r="C3009" i="2"/>
  <c r="C2998" i="2"/>
  <c r="C2992" i="2"/>
  <c r="C2991" i="2" s="1"/>
  <c r="C2983" i="2"/>
  <c r="C2978" i="2"/>
  <c r="C2967" i="2"/>
  <c r="C2962" i="2"/>
  <c r="C2960" i="2"/>
  <c r="C2957" i="2"/>
  <c r="C2944" i="2"/>
  <c r="C2939" i="2"/>
  <c r="C2928" i="2"/>
  <c r="C2925" i="2"/>
  <c r="C2922" i="2"/>
  <c r="C2921" i="2" s="1"/>
  <c r="C2910" i="2"/>
  <c r="C2905" i="2"/>
  <c r="C2894" i="2"/>
  <c r="C2888" i="2"/>
  <c r="C2877" i="2"/>
  <c r="C2872" i="2"/>
  <c r="C2861" i="2"/>
  <c r="C2856" i="2"/>
  <c r="C2855" i="2" s="1"/>
  <c r="C2846" i="2"/>
  <c r="C2841" i="2"/>
  <c r="C2830" i="2"/>
  <c r="C2825" i="2"/>
  <c r="C2824" i="2" s="1"/>
  <c r="C2812" i="2"/>
  <c r="C2807" i="2"/>
  <c r="C2796" i="2"/>
  <c r="C2791" i="2"/>
  <c r="C2789" i="2"/>
  <c r="C2778" i="2"/>
  <c r="C2773" i="2"/>
  <c r="C2762" i="2"/>
  <c r="C2757" i="2"/>
  <c r="C2754" i="2"/>
  <c r="C2742" i="2"/>
  <c r="C2737" i="2"/>
  <c r="C2726" i="2"/>
  <c r="C2721" i="2"/>
  <c r="C2719" i="2"/>
  <c r="C2716" i="2"/>
  <c r="C2703" i="2"/>
  <c r="C2698" i="2"/>
  <c r="C2687" i="2"/>
  <c r="C2682" i="2"/>
  <c r="C2679" i="2"/>
  <c r="C2676" i="2"/>
  <c r="C2664" i="2"/>
  <c r="C2659" i="2"/>
  <c r="C2648" i="2"/>
  <c r="C2643" i="2"/>
  <c r="C2641" i="2"/>
  <c r="C2638" i="2"/>
  <c r="C2635" i="2"/>
  <c r="C2622" i="2"/>
  <c r="C2617" i="2"/>
  <c r="C2606" i="2"/>
  <c r="C2601" i="2"/>
  <c r="C2600" i="2" s="1"/>
  <c r="C2588" i="2"/>
  <c r="C2583" i="2"/>
  <c r="C2572" i="2"/>
  <c r="C2559" i="2"/>
  <c r="C2554" i="2"/>
  <c r="C2543" i="2"/>
  <c r="C2538" i="2"/>
  <c r="C2537" i="2" s="1"/>
  <c r="C2527" i="2"/>
  <c r="C2522" i="2"/>
  <c r="C2511" i="2"/>
  <c r="C2506" i="2"/>
  <c r="C2505" i="2" s="1"/>
  <c r="C2494" i="2"/>
  <c r="C2489" i="2"/>
  <c r="C2478" i="2"/>
  <c r="C2472" i="2"/>
  <c r="C2471" i="2" s="1"/>
  <c r="C2460" i="2"/>
  <c r="C2455" i="2"/>
  <c r="C2443" i="2"/>
  <c r="C2441" i="2"/>
  <c r="C2440" i="2" s="1"/>
  <c r="C2431" i="2"/>
  <c r="C2426" i="2"/>
  <c r="C2415" i="2"/>
  <c r="C2412" i="2"/>
  <c r="C2408" i="2"/>
  <c r="C2407" i="2" s="1"/>
  <c r="C2396" i="2"/>
  <c r="C2391" i="2"/>
  <c r="C2380" i="2"/>
  <c r="C2377" i="2"/>
  <c r="C2374" i="2"/>
  <c r="C2373" i="2" s="1"/>
  <c r="C2371" i="2"/>
  <c r="C2367" i="2"/>
  <c r="C2363" i="2"/>
  <c r="C2352" i="2"/>
  <c r="C2347" i="2"/>
  <c r="C2336" i="2"/>
  <c r="C2333" i="2"/>
  <c r="C2330" i="2"/>
  <c r="C2329" i="2" s="1"/>
  <c r="C2327" i="2"/>
  <c r="C2324" i="2"/>
  <c r="C2321" i="2"/>
  <c r="C2309" i="2"/>
  <c r="C2304" i="2"/>
  <c r="C2293" i="2"/>
  <c r="C2290" i="2"/>
  <c r="C2287" i="2"/>
  <c r="C2284" i="2"/>
  <c r="C2269" i="2"/>
  <c r="C2264" i="2"/>
  <c r="C2253" i="2"/>
  <c r="C2248" i="2"/>
  <c r="C2247" i="2" s="1"/>
  <c r="C2245" i="2"/>
  <c r="C2242" i="2"/>
  <c r="C2239" i="2"/>
  <c r="C2237" i="2"/>
  <c r="C2223" i="2"/>
  <c r="C2218" i="2"/>
  <c r="C2207" i="2"/>
  <c r="C2204" i="2"/>
  <c r="C2201" i="2"/>
  <c r="C2200" i="2" s="1"/>
  <c r="C2198" i="2"/>
  <c r="C2193" i="2"/>
  <c r="C2190" i="2"/>
  <c r="C2188" i="2"/>
  <c r="C2174" i="2"/>
  <c r="C2169" i="2"/>
  <c r="C2158" i="2"/>
  <c r="C2155" i="2"/>
  <c r="C2152" i="2"/>
  <c r="C2151" i="2" s="1"/>
  <c r="C2149" i="2"/>
  <c r="C2145" i="2"/>
  <c r="C2142" i="2"/>
  <c r="C2129" i="2"/>
  <c r="C2124" i="2"/>
  <c r="C2113" i="2"/>
  <c r="C2095" i="2"/>
  <c r="C2090" i="2"/>
  <c r="C2079" i="2"/>
  <c r="C2074" i="2"/>
  <c r="C2062" i="2"/>
  <c r="C2057" i="2"/>
  <c r="C2046" i="2"/>
  <c r="C2040" i="2"/>
  <c r="C2039" i="2" s="1"/>
  <c r="C2037" i="2"/>
  <c r="C2025" i="2"/>
  <c r="C2020" i="2"/>
  <c r="C2009" i="2"/>
  <c r="C2004" i="2"/>
  <c r="C2003" i="2" s="1"/>
  <c r="C1993" i="2"/>
  <c r="C1988" i="2"/>
  <c r="C1977" i="2"/>
  <c r="C1972" i="2"/>
  <c r="C1970" i="2"/>
  <c r="C1967" i="2"/>
  <c r="C1956" i="2"/>
  <c r="C1951" i="2"/>
  <c r="C1939" i="2"/>
  <c r="C1929" i="2"/>
  <c r="C1924" i="2"/>
  <c r="C1913" i="2"/>
  <c r="C1911" i="2"/>
  <c r="C1908" i="2"/>
  <c r="C1906" i="2"/>
  <c r="C1893" i="2"/>
  <c r="C1888" i="2"/>
  <c r="C1877" i="2"/>
  <c r="C1876" i="2" s="1"/>
  <c r="C1861" i="2"/>
  <c r="C1856" i="2"/>
  <c r="C1845" i="2"/>
  <c r="C1844" i="2" s="1"/>
  <c r="C1842" i="2"/>
  <c r="C1837" i="2"/>
  <c r="C1834" i="2"/>
  <c r="C1823" i="2"/>
  <c r="C1818" i="2"/>
  <c r="C1807" i="2"/>
  <c r="C1806" i="2" s="1"/>
  <c r="C1804" i="2"/>
  <c r="C1803" i="2" s="1"/>
  <c r="C1793" i="2"/>
  <c r="C1788" i="2"/>
  <c r="C1777" i="2"/>
  <c r="C1776" i="2" s="1"/>
  <c r="C1774" i="2"/>
  <c r="C1772" i="2"/>
  <c r="C1760" i="2"/>
  <c r="C1755" i="2"/>
  <c r="C1744" i="2"/>
  <c r="C1729" i="2"/>
  <c r="C1724" i="2"/>
  <c r="C1713" i="2"/>
  <c r="C1712" i="2" s="1"/>
  <c r="C1710" i="2"/>
  <c r="C1708" i="2"/>
  <c r="C1705" i="2"/>
  <c r="C1693" i="2"/>
  <c r="C1688" i="2"/>
  <c r="C1676" i="2"/>
  <c r="C1674" i="2"/>
  <c r="C1671" i="2"/>
  <c r="C1669" i="2"/>
  <c r="C1657" i="2"/>
  <c r="C1652" i="2"/>
  <c r="C1641" i="2"/>
  <c r="C1640" i="2" s="1"/>
  <c r="C1638" i="2"/>
  <c r="C1636" i="2"/>
  <c r="C1625" i="2"/>
  <c r="C1620" i="2"/>
  <c r="C1609" i="2"/>
  <c r="C1608" i="2" s="1"/>
  <c r="C1606" i="2"/>
  <c r="C1604" i="2"/>
  <c r="C1591" i="2"/>
  <c r="C1586" i="2"/>
  <c r="C1575" i="2"/>
  <c r="C1574" i="2" s="1"/>
  <c r="C1572" i="2"/>
  <c r="C1570" i="2"/>
  <c r="C1559" i="2"/>
  <c r="C1554" i="2"/>
  <c r="C1543" i="2"/>
  <c r="C1540" i="2"/>
  <c r="C1527" i="2"/>
  <c r="C1522" i="2"/>
  <c r="C1511" i="2"/>
  <c r="C1510" i="2" s="1"/>
  <c r="C1508" i="2"/>
  <c r="C1507" i="2" s="1"/>
  <c r="C1505" i="2"/>
  <c r="C1504" i="2" s="1"/>
  <c r="C1502" i="2"/>
  <c r="C1489" i="2"/>
  <c r="C1484" i="2"/>
  <c r="C1473" i="2"/>
  <c r="C1465" i="2"/>
  <c r="C1464" i="2" s="1"/>
  <c r="C1451" i="2"/>
  <c r="C1446" i="2"/>
  <c r="C1434" i="2"/>
  <c r="C1431" i="2" s="1"/>
  <c r="C1429" i="2"/>
  <c r="C1426" i="2"/>
  <c r="C1423" i="2"/>
  <c r="C1421" i="2"/>
  <c r="C1419" i="2"/>
  <c r="C1403" i="2"/>
  <c r="C1398" i="2"/>
  <c r="C1387" i="2"/>
  <c r="C1386" i="2" s="1"/>
  <c r="C1383" i="2"/>
  <c r="C1381" i="2"/>
  <c r="C1380" i="2" s="1"/>
  <c r="C1378" i="2"/>
  <c r="C1368" i="2"/>
  <c r="C1363" i="2"/>
  <c r="C1352" i="2"/>
  <c r="C1351" i="2" s="1"/>
  <c r="C1349" i="2"/>
  <c r="C1346" i="2"/>
  <c r="C1333" i="2"/>
  <c r="C1328" i="2"/>
  <c r="C1317" i="2"/>
  <c r="C1315" i="2"/>
  <c r="C1312" i="2"/>
  <c r="C1308" i="2"/>
  <c r="C1305" i="2"/>
  <c r="C1295" i="2"/>
  <c r="C1290" i="2"/>
  <c r="C1279" i="2"/>
  <c r="C1276" i="2" s="1"/>
  <c r="C1274" i="2"/>
  <c r="C1273" i="2" s="1"/>
  <c r="C1270" i="2"/>
  <c r="C1258" i="2"/>
  <c r="C1253" i="2"/>
  <c r="C1242" i="2"/>
  <c r="C1241" i="2" s="1"/>
  <c r="C1238" i="2"/>
  <c r="C1237" i="2" s="1"/>
  <c r="C1223" i="2"/>
  <c r="C1218" i="2"/>
  <c r="C1207" i="2"/>
  <c r="C1206" i="2" s="1"/>
  <c r="C1204" i="2"/>
  <c r="C1201" i="2"/>
  <c r="C1188" i="2"/>
  <c r="C1183" i="2"/>
  <c r="C1172" i="2"/>
  <c r="C1170" i="2"/>
  <c r="C1167" i="2"/>
  <c r="C1163" i="2"/>
  <c r="C1150" i="2"/>
  <c r="C1145" i="2"/>
  <c r="C1134" i="2"/>
  <c r="C1133" i="2" s="1"/>
  <c r="C1131" i="2"/>
  <c r="C1128" i="2"/>
  <c r="C1110" i="2"/>
  <c r="C1105" i="2"/>
  <c r="C1094" i="2"/>
  <c r="C1093" i="2" s="1"/>
  <c r="C1090" i="2"/>
  <c r="C1089" i="2" s="1"/>
  <c r="C1086" i="2"/>
  <c r="C1081" i="2"/>
  <c r="C1070" i="2"/>
  <c r="C1068" i="2"/>
  <c r="C1065" i="2"/>
  <c r="C1060" i="2"/>
  <c r="C1057" i="2"/>
  <c r="C1043" i="2"/>
  <c r="C1038" i="2"/>
  <c r="C1027" i="2"/>
  <c r="C1026" i="2" s="1"/>
  <c r="C1024" i="2"/>
  <c r="C1022" i="2"/>
  <c r="C1016" i="2"/>
  <c r="C1012" i="2"/>
  <c r="C1004" i="2"/>
  <c r="C986" i="2"/>
  <c r="C981" i="2"/>
  <c r="C970" i="2"/>
  <c r="C962" i="2"/>
  <c r="C960" i="2"/>
  <c r="C958" i="2"/>
  <c r="C952" i="2"/>
  <c r="C949" i="2"/>
  <c r="C946" i="2"/>
  <c r="C944" i="2"/>
  <c r="C929" i="2"/>
  <c r="C924" i="2"/>
  <c r="C913" i="2"/>
  <c r="C912" i="2" s="1"/>
  <c r="C910" i="2"/>
  <c r="C905" i="2"/>
  <c r="C904" i="2" s="1"/>
  <c r="C892" i="2"/>
  <c r="C887" i="2"/>
  <c r="C876" i="2"/>
  <c r="C873" i="2"/>
  <c r="C870" i="2"/>
  <c r="C867" i="2"/>
  <c r="C854" i="2"/>
  <c r="C849" i="2"/>
  <c r="C838" i="2"/>
  <c r="C837" i="2" s="1"/>
  <c r="C835" i="2"/>
  <c r="C832" i="2"/>
  <c r="C826" i="2"/>
  <c r="C825" i="2" s="1"/>
  <c r="C823" i="2"/>
  <c r="C816" i="2"/>
  <c r="C809" i="2"/>
  <c r="C807" i="2"/>
  <c r="C794" i="2"/>
  <c r="C789" i="2"/>
  <c r="C778" i="2"/>
  <c r="C777" i="2" s="1"/>
  <c r="C775" i="2"/>
  <c r="C759" i="2"/>
  <c r="C754" i="2"/>
  <c r="C743" i="2"/>
  <c r="C738" i="2"/>
  <c r="C736" i="2"/>
  <c r="C734" i="2"/>
  <c r="C731" i="2"/>
  <c r="C730" i="2" s="1"/>
  <c r="C716" i="2"/>
  <c r="C711" i="2"/>
  <c r="C696" i="2"/>
  <c r="C694" i="2"/>
  <c r="C681" i="2"/>
  <c r="C677" i="2"/>
  <c r="C666" i="2"/>
  <c r="C663" i="2" s="1"/>
  <c r="C661" i="2"/>
  <c r="C659" i="2"/>
  <c r="C656" i="2"/>
  <c r="C653" i="2"/>
  <c r="C643" i="2"/>
  <c r="C638" i="2"/>
  <c r="C627" i="2"/>
  <c r="C624" i="2"/>
  <c r="C621" i="2"/>
  <c r="C619" i="2"/>
  <c r="C604" i="2"/>
  <c r="C599" i="2"/>
  <c r="C588" i="2"/>
  <c r="C585" i="2" s="1"/>
  <c r="C583" i="2"/>
  <c r="C573" i="2"/>
  <c r="C569" i="2"/>
  <c r="C558" i="2"/>
  <c r="C557" i="2" s="1"/>
  <c r="C555" i="2"/>
  <c r="C553" i="2"/>
  <c r="C541" i="2"/>
  <c r="C536" i="2"/>
  <c r="C525" i="2"/>
  <c r="C524" i="2" s="1"/>
  <c r="C517" i="2"/>
  <c r="C512" i="2"/>
  <c r="C501" i="2"/>
  <c r="C500" i="2" s="1"/>
  <c r="C498" i="2"/>
  <c r="C495" i="2" s="1"/>
  <c r="C481" i="2"/>
  <c r="C476" i="2"/>
  <c r="C465" i="2"/>
  <c r="C464" i="2" s="1"/>
  <c r="C462" i="2"/>
  <c r="C451" i="2"/>
  <c r="C446" i="2"/>
  <c r="C435" i="2"/>
  <c r="C434" i="2" s="1"/>
  <c r="C432" i="2"/>
  <c r="C427" i="2"/>
  <c r="C416" i="2"/>
  <c r="C413" i="2"/>
  <c r="C399" i="2"/>
  <c r="C396" i="2"/>
  <c r="C385" i="2"/>
  <c r="C384" i="2" s="1"/>
  <c r="C382" i="2"/>
  <c r="C381" i="2" s="1"/>
  <c r="C379" i="2"/>
  <c r="C377" i="2"/>
  <c r="C375" i="2"/>
  <c r="C371" i="2"/>
  <c r="C369" i="2"/>
  <c r="C366" i="2"/>
  <c r="C361" i="2"/>
  <c r="C359" i="2"/>
  <c r="C341" i="2"/>
  <c r="C336" i="2"/>
  <c r="C325" i="2"/>
  <c r="C324" i="2" s="1"/>
  <c r="C322" i="2"/>
  <c r="C320" i="2"/>
  <c r="C305" i="2"/>
  <c r="C300" i="2"/>
  <c r="C289" i="2"/>
  <c r="C288" i="2" s="1"/>
  <c r="C286" i="2"/>
  <c r="C285" i="2" s="1"/>
  <c r="C273" i="2"/>
  <c r="C268" i="2"/>
  <c r="C252" i="2"/>
  <c r="C251" i="2" s="1"/>
  <c r="C259" i="2" s="1"/>
  <c r="C233" i="2"/>
  <c r="C229" i="2"/>
  <c r="C218" i="2"/>
  <c r="C215" i="2"/>
  <c r="C213" i="2"/>
  <c r="C210" i="2"/>
  <c r="C209" i="2" s="1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6" i="2" s="1"/>
  <c r="C134" i="2"/>
  <c r="C132" i="2"/>
  <c r="C120" i="2"/>
  <c r="C115" i="2"/>
  <c r="C104" i="2"/>
  <c r="C103" i="2" s="1"/>
  <c r="C101" i="2"/>
  <c r="C99" i="2"/>
  <c r="C96" i="2"/>
  <c r="C93" i="2"/>
  <c r="C92" i="2" s="1"/>
  <c r="C90" i="2"/>
  <c r="C87" i="2"/>
  <c r="C72" i="2"/>
  <c r="C67" i="2"/>
  <c r="C56" i="2"/>
  <c r="C55" i="2" s="1"/>
  <c r="C53" i="2"/>
  <c r="C50" i="2"/>
  <c r="C23" i="2"/>
  <c r="C18" i="2"/>
  <c r="C3957" i="2" l="1"/>
  <c r="C3914" i="2"/>
  <c r="C4372" i="2"/>
  <c r="C693" i="2"/>
  <c r="C1162" i="2"/>
  <c r="C2718" i="2"/>
  <c r="C2192" i="2"/>
  <c r="C1127" i="2"/>
  <c r="C4350" i="2"/>
  <c r="C951" i="2"/>
  <c r="C1425" i="2"/>
  <c r="C923" i="2"/>
  <c r="C1483" i="2"/>
  <c r="C1513" i="2" s="1"/>
  <c r="C1987" i="2"/>
  <c r="C4391" i="2"/>
  <c r="C1397" i="2"/>
  <c r="C3671" i="2"/>
  <c r="C319" i="2"/>
  <c r="C535" i="2"/>
  <c r="C1905" i="2"/>
  <c r="C1182" i="2"/>
  <c r="C3610" i="2"/>
  <c r="C2019" i="2"/>
  <c r="C2678" i="2"/>
  <c r="C2938" i="2"/>
  <c r="C4866" i="2"/>
  <c r="C1021" i="2"/>
  <c r="C4675" i="2"/>
  <c r="C4708" i="2" s="1"/>
  <c r="C4888" i="2"/>
  <c r="C1553" i="2"/>
  <c r="C1969" i="2"/>
  <c r="C3937" i="2"/>
  <c r="C95" i="2"/>
  <c r="C4654" i="2"/>
  <c r="C2241" i="2"/>
  <c r="C2303" i="2"/>
  <c r="C618" i="2"/>
  <c r="C4786" i="2"/>
  <c r="C4560" i="2"/>
  <c r="C3172" i="2"/>
  <c r="C190" i="2"/>
  <c r="C4309" i="2"/>
  <c r="C1059" i="2"/>
  <c r="C66" i="2"/>
  <c r="C335" i="2"/>
  <c r="C17" i="2"/>
  <c r="C3571" i="2"/>
  <c r="C4007" i="2"/>
  <c r="C4088" i="2"/>
  <c r="C4155" i="2"/>
  <c r="C4230" i="2"/>
  <c r="C4454" i="2"/>
  <c r="C4518" i="2"/>
  <c r="C4760" i="2"/>
  <c r="C788" i="2"/>
  <c r="C3867" i="2"/>
  <c r="C4253" i="2"/>
  <c r="C4209" i="2"/>
  <c r="C4272" i="2"/>
  <c r="C1217" i="2"/>
  <c r="C1445" i="2"/>
  <c r="C1539" i="2"/>
  <c r="C2144" i="2"/>
  <c r="C2283" i="2"/>
  <c r="C2346" i="2"/>
  <c r="C3555" i="2"/>
  <c r="C4137" i="2"/>
  <c r="C49" i="2"/>
  <c r="C426" i="2"/>
  <c r="C437" i="2" s="1"/>
  <c r="C980" i="2"/>
  <c r="C1787" i="2"/>
  <c r="C3113" i="2"/>
  <c r="C4505" i="2"/>
  <c r="C4912" i="2"/>
  <c r="C2723" i="2"/>
  <c r="C2793" i="2"/>
  <c r="C4418" i="2"/>
  <c r="C4378" i="2"/>
  <c r="C4038" i="2"/>
  <c r="C1169" i="2"/>
  <c r="C1307" i="2"/>
  <c r="C368" i="2"/>
  <c r="C1923" i="2"/>
  <c r="C1942" i="2" s="1"/>
  <c r="C445" i="2"/>
  <c r="C467" i="2" s="1"/>
  <c r="C395" i="2"/>
  <c r="C4583" i="2"/>
  <c r="C1771" i="2"/>
  <c r="C2569" i="2"/>
  <c r="C2977" i="2"/>
  <c r="C1603" i="2"/>
  <c r="C1668" i="2"/>
  <c r="C2788" i="2"/>
  <c r="C3246" i="2"/>
  <c r="C3626" i="2"/>
  <c r="C3632" i="2" s="1"/>
  <c r="C1200" i="2"/>
  <c r="C1741" i="2"/>
  <c r="C3177" i="2"/>
  <c r="C552" i="2"/>
  <c r="C3379" i="2"/>
  <c r="C2475" i="2"/>
  <c r="C3025" i="2"/>
  <c r="C4977" i="2"/>
  <c r="C4991" i="2" s="1"/>
  <c r="C4031" i="2"/>
  <c r="C3853" i="2"/>
  <c r="C3792" i="2"/>
  <c r="C3810" i="2" s="1"/>
  <c r="C753" i="2"/>
  <c r="C2110" i="2"/>
  <c r="C2540" i="2"/>
  <c r="C3684" i="2"/>
  <c r="C1569" i="2"/>
  <c r="C1635" i="2"/>
  <c r="C1754" i="2"/>
  <c r="C2964" i="2"/>
  <c r="C3412" i="2"/>
  <c r="C3487" i="2"/>
  <c r="C157" i="2"/>
  <c r="C1723" i="2"/>
  <c r="C740" i="2"/>
  <c r="C872" i="2"/>
  <c r="C2858" i="2"/>
  <c r="C1619" i="2"/>
  <c r="C2217" i="2"/>
  <c r="C3008" i="2"/>
  <c r="C1289" i="2"/>
  <c r="C2154" i="2"/>
  <c r="C2376" i="2"/>
  <c r="C2736" i="2"/>
  <c r="C2806" i="2"/>
  <c r="C2871" i="2"/>
  <c r="C3190" i="2"/>
  <c r="C4781" i="2"/>
  <c r="C4791" i="2"/>
  <c r="C42" i="2"/>
  <c r="C2250" i="2"/>
  <c r="C475" i="2"/>
  <c r="C503" i="2" s="1"/>
  <c r="C2904" i="2"/>
  <c r="C3748" i="2"/>
  <c r="C2891" i="2"/>
  <c r="C3762" i="2"/>
  <c r="C3784" i="2" s="1"/>
  <c r="C3521" i="2"/>
  <c r="C655" i="2"/>
  <c r="C1521" i="2"/>
  <c r="C3207" i="2"/>
  <c r="C2521" i="2"/>
  <c r="C2924" i="2"/>
  <c r="C4902" i="2"/>
  <c r="C1080" i="2"/>
  <c r="C1096" i="2" s="1"/>
  <c r="C1470" i="2"/>
  <c r="C2289" i="2"/>
  <c r="C2411" i="2"/>
  <c r="C2488" i="2"/>
  <c r="C2759" i="2"/>
  <c r="C4661" i="2"/>
  <c r="C3844" i="2"/>
  <c r="C598" i="2"/>
  <c r="C1011" i="2"/>
  <c r="C1345" i="2"/>
  <c r="C1673" i="2"/>
  <c r="C1910" i="2"/>
  <c r="C1974" i="2"/>
  <c r="C2089" i="2"/>
  <c r="C2203" i="2"/>
  <c r="C2508" i="2"/>
  <c r="C2582" i="2"/>
  <c r="C2645" i="2"/>
  <c r="C2772" i="2"/>
  <c r="C2840" i="2"/>
  <c r="C3346" i="2"/>
  <c r="C4500" i="2"/>
  <c r="C4542" i="2"/>
  <c r="C1855" i="2"/>
  <c r="C3425" i="2"/>
  <c r="C4293" i="2"/>
  <c r="C4742" i="2"/>
  <c r="C1067" i="2"/>
  <c r="C2323" i="2"/>
  <c r="C3508" i="2"/>
  <c r="C4747" i="2"/>
  <c r="C568" i="2"/>
  <c r="C3455" i="2"/>
  <c r="C1585" i="2"/>
  <c r="C4716" i="2"/>
  <c r="C3392" i="2"/>
  <c r="C374" i="2"/>
  <c r="C2827" i="2"/>
  <c r="C3150" i="2"/>
  <c r="C114" i="2"/>
  <c r="C174" i="2"/>
  <c r="C733" i="2"/>
  <c r="C848" i="2"/>
  <c r="C1327" i="2"/>
  <c r="C1651" i="2"/>
  <c r="C2168" i="2"/>
  <c r="C2454" i="2"/>
  <c r="C3225" i="2"/>
  <c r="C3295" i="2"/>
  <c r="C3923" i="2"/>
  <c r="C412" i="2"/>
  <c r="C511" i="2"/>
  <c r="C527" i="2" s="1"/>
  <c r="C623" i="2"/>
  <c r="C1887" i="2"/>
  <c r="C2071" i="2"/>
  <c r="C2390" i="2"/>
  <c r="C3359" i="2"/>
  <c r="C2603" i="2"/>
  <c r="C637" i="2"/>
  <c r="C965" i="2"/>
  <c r="C3079" i="2"/>
  <c r="C4434" i="2"/>
  <c r="C1687" i="2"/>
  <c r="C2697" i="2"/>
  <c r="C2956" i="2"/>
  <c r="C3259" i="2"/>
  <c r="C4217" i="2"/>
  <c r="C4933" i="2"/>
  <c r="C4950" i="2" s="1"/>
  <c r="C267" i="2"/>
  <c r="C4072" i="2"/>
  <c r="C212" i="2"/>
  <c r="C1252" i="2"/>
  <c r="C1281" i="2" s="1"/>
  <c r="C2366" i="2"/>
  <c r="C2425" i="2"/>
  <c r="C3730" i="2"/>
  <c r="C4118" i="2"/>
  <c r="C3282" i="2"/>
  <c r="C3474" i="2"/>
  <c r="C1104" i="2"/>
  <c r="C1314" i="2"/>
  <c r="C1817" i="2"/>
  <c r="C1950" i="2"/>
  <c r="C3818" i="2"/>
  <c r="C3030" i="2"/>
  <c r="C3327" i="2"/>
  <c r="C676" i="2"/>
  <c r="C907" i="2"/>
  <c r="C2658" i="2"/>
  <c r="C3699" i="2"/>
  <c r="C1144" i="2"/>
  <c r="C3044" i="2"/>
  <c r="C228" i="2"/>
  <c r="C243" i="2" s="1"/>
  <c r="C2043" i="2"/>
  <c r="C2553" i="2"/>
  <c r="C2616" i="2"/>
  <c r="C4051" i="2"/>
  <c r="C299" i="2"/>
  <c r="C2263" i="2"/>
  <c r="C2995" i="2"/>
  <c r="C4578" i="2"/>
  <c r="C4804" i="2"/>
  <c r="C2056" i="2"/>
  <c r="C2006" i="2"/>
  <c r="C2637" i="2"/>
  <c r="C2753" i="2"/>
  <c r="C3973" i="2"/>
  <c r="C3641" i="2"/>
  <c r="C710" i="2"/>
  <c r="C886" i="2"/>
  <c r="C2123" i="2"/>
  <c r="C4596" i="2"/>
  <c r="C139" i="2"/>
  <c r="C772" i="2"/>
  <c r="C831" i="2"/>
  <c r="C1037" i="2"/>
  <c r="C1362" i="2"/>
  <c r="C1707" i="2"/>
  <c r="C2076" i="2"/>
  <c r="C2332" i="2"/>
  <c r="C4470" i="2"/>
  <c r="C4547" i="2"/>
  <c r="C4857" i="2"/>
  <c r="C4917" i="2"/>
  <c r="C217" i="2"/>
  <c r="C866" i="2"/>
  <c r="C948" i="2"/>
  <c r="C1836" i="2"/>
  <c r="C2684" i="2"/>
  <c r="C3134" i="2"/>
  <c r="C3212" i="2"/>
  <c r="C3898" i="2"/>
  <c r="C4123" i="2"/>
  <c r="C4171" i="2"/>
  <c r="C4334" i="2"/>
  <c r="C4643" i="2"/>
  <c r="C4957" i="2"/>
  <c r="C4966" i="2" s="1"/>
  <c r="C1437" i="2" l="1"/>
  <c r="C4383" i="2"/>
  <c r="C1209" i="2"/>
  <c r="C560" i="2"/>
  <c r="C4342" i="2"/>
  <c r="C3619" i="2"/>
  <c r="C2295" i="2"/>
  <c r="C1072" i="2"/>
  <c r="C1174" i="2"/>
  <c r="C4043" i="2"/>
  <c r="C4552" i="2"/>
  <c r="C4129" i="2"/>
  <c r="C1545" i="2"/>
  <c r="C3929" i="2"/>
  <c r="C1319" i="2"/>
  <c r="C2574" i="2"/>
  <c r="C1354" i="2"/>
  <c r="C4510" i="2"/>
  <c r="C3691" i="2"/>
  <c r="C418" i="2"/>
  <c r="C4925" i="2"/>
  <c r="C1746" i="2"/>
  <c r="C3142" i="2"/>
  <c r="C4264" i="2"/>
  <c r="C1029" i="2"/>
  <c r="C4301" i="2"/>
  <c r="C1715" i="2"/>
  <c r="C4426" i="2"/>
  <c r="C2545" i="2"/>
  <c r="C2896" i="2"/>
  <c r="C2513" i="2"/>
  <c r="C2930" i="2"/>
  <c r="C3513" i="2"/>
  <c r="C2011" i="2"/>
  <c r="C2832" i="2"/>
  <c r="C2650" i="2"/>
  <c r="C840" i="2"/>
  <c r="C3351" i="2"/>
  <c r="C2764" i="2"/>
  <c r="C702" i="2"/>
  <c r="C1389" i="2"/>
  <c r="C2382" i="2"/>
  <c r="C1136" i="2"/>
  <c r="C3319" i="2"/>
  <c r="C780" i="2"/>
  <c r="C3036" i="2"/>
  <c r="C2608" i="2"/>
  <c r="C327" i="2"/>
  <c r="C58" i="2"/>
  <c r="C291" i="2"/>
  <c r="C3251" i="2"/>
  <c r="C4752" i="2"/>
  <c r="C1643" i="2"/>
  <c r="C629" i="2"/>
  <c r="C4667" i="2"/>
  <c r="C3105" i="2"/>
  <c r="C3384" i="2"/>
  <c r="C2480" i="2"/>
  <c r="C149" i="2"/>
  <c r="C2255" i="2"/>
  <c r="C1611" i="2"/>
  <c r="C182" i="2"/>
  <c r="C3071" i="2"/>
  <c r="C2446" i="2"/>
  <c r="C1577" i="2"/>
  <c r="C2417" i="2"/>
  <c r="C2209" i="2"/>
  <c r="C3563" i="2"/>
  <c r="C972" i="2"/>
  <c r="C2115" i="2"/>
  <c r="C2160" i="2"/>
  <c r="C3000" i="2"/>
  <c r="C1779" i="2"/>
  <c r="C2048" i="2"/>
  <c r="C4588" i="2"/>
  <c r="C3965" i="2"/>
  <c r="C1915" i="2"/>
  <c r="C1678" i="2"/>
  <c r="C3447" i="2"/>
  <c r="C4222" i="2"/>
  <c r="C878" i="2"/>
  <c r="C106" i="2"/>
  <c r="C3859" i="2"/>
  <c r="C387" i="2"/>
  <c r="C3287" i="2"/>
  <c r="C2969" i="2"/>
  <c r="C1809" i="2"/>
  <c r="C1879" i="2"/>
  <c r="C4163" i="2"/>
  <c r="C4796" i="2"/>
  <c r="C4875" i="2"/>
  <c r="C3754" i="2"/>
  <c r="C220" i="2"/>
  <c r="C915" i="2"/>
  <c r="C4080" i="2"/>
  <c r="C2689" i="2"/>
  <c r="C1979" i="2"/>
  <c r="C2728" i="2"/>
  <c r="C3182" i="2"/>
  <c r="C3417" i="2"/>
  <c r="C3479" i="2"/>
  <c r="C3217" i="2"/>
  <c r="C2863" i="2"/>
  <c r="C1475" i="2"/>
  <c r="C2081" i="2"/>
  <c r="C745" i="2"/>
  <c r="C3999" i="2"/>
  <c r="C1847" i="2"/>
  <c r="C2338" i="2"/>
  <c r="C4462" i="2"/>
  <c r="C668" i="2"/>
  <c r="C1244" i="2"/>
  <c r="C590" i="2"/>
  <c r="C2798" i="2"/>
  <c r="C1679" i="2" l="1"/>
  <c r="C3633" i="2"/>
  <c r="C4992" i="2"/>
  <c r="D3577" i="2" l="1"/>
  <c r="D3249" i="2" l="1"/>
  <c r="D3244" i="2"/>
  <c r="D3243" i="2" s="1"/>
  <c r="D3231" i="2"/>
  <c r="D3226" i="2"/>
  <c r="D2113" i="2"/>
  <c r="D2095" i="2"/>
  <c r="D2090" i="2"/>
  <c r="D1924" i="2"/>
  <c r="D2089" i="2" l="1"/>
  <c r="D3225" i="2"/>
  <c r="D2110" i="2"/>
  <c r="D3246" i="2"/>
  <c r="D2861" i="2" l="1"/>
  <c r="D2856" i="2"/>
  <c r="D2855" i="2" s="1"/>
  <c r="D2846" i="2"/>
  <c r="D2841" i="2"/>
  <c r="D2830" i="2"/>
  <c r="D2825" i="2"/>
  <c r="D2824" i="2" s="1"/>
  <c r="D2812" i="2"/>
  <c r="D2807" i="2"/>
  <c r="D2806" i="2" l="1"/>
  <c r="D2840" i="2"/>
  <c r="D2858" i="2"/>
  <c r="D2827" i="2"/>
  <c r="D3175" i="2" l="1"/>
  <c r="D3173" i="2"/>
  <c r="D3170" i="2"/>
  <c r="D3169" i="2" s="1"/>
  <c r="D3156" i="2"/>
  <c r="D3151" i="2"/>
  <c r="D3180" i="2"/>
  <c r="D3178" i="2"/>
  <c r="D3172" i="2" l="1"/>
  <c r="D3177" i="2"/>
  <c r="D3150" i="2"/>
  <c r="D3182" i="2" l="1"/>
  <c r="D3069" i="2" l="1"/>
  <c r="D3063" i="2"/>
  <c r="D3062" i="2" s="1"/>
  <c r="D3050" i="2"/>
  <c r="D3045" i="2"/>
  <c r="D3034" i="2"/>
  <c r="D3031" i="2"/>
  <c r="D3028" i="2"/>
  <c r="D3026" i="2"/>
  <c r="D3023" i="2"/>
  <c r="D3014" i="2"/>
  <c r="D3009" i="2"/>
  <c r="D2998" i="2"/>
  <c r="D2992" i="2"/>
  <c r="D2991" i="2" s="1"/>
  <c r="D2983" i="2"/>
  <c r="D2978" i="2"/>
  <c r="D2762" i="2"/>
  <c r="D2757" i="2"/>
  <c r="D2754" i="2"/>
  <c r="D2742" i="2"/>
  <c r="D2737" i="2"/>
  <c r="D2415" i="2"/>
  <c r="D2412" i="2"/>
  <c r="D2408" i="2"/>
  <c r="D2407" i="2" s="1"/>
  <c r="D2396" i="2"/>
  <c r="D2391" i="2"/>
  <c r="D2736" i="2" l="1"/>
  <c r="D3030" i="2"/>
  <c r="D3044" i="2"/>
  <c r="D2995" i="2"/>
  <c r="D2759" i="2"/>
  <c r="D3066" i="2"/>
  <c r="D2411" i="2"/>
  <c r="D2753" i="2"/>
  <c r="D2390" i="2"/>
  <c r="D3008" i="2"/>
  <c r="D3025" i="2"/>
  <c r="D2977" i="2"/>
  <c r="D2040" i="2" l="1"/>
  <c r="D2039" i="2" s="1"/>
  <c r="D2046" i="2"/>
  <c r="D2037" i="2"/>
  <c r="D2025" i="2"/>
  <c r="D2020" i="2"/>
  <c r="D2019" i="2" l="1"/>
  <c r="D2043" i="2"/>
  <c r="D2726" i="2" l="1"/>
  <c r="D2724" i="2"/>
  <c r="D2721" i="2"/>
  <c r="D2719" i="2"/>
  <c r="D2716" i="2"/>
  <c r="D2703" i="2"/>
  <c r="D2698" i="2"/>
  <c r="D2543" i="2"/>
  <c r="D2538" i="2"/>
  <c r="D2537" i="2" s="1"/>
  <c r="D2527" i="2"/>
  <c r="D2522" i="2"/>
  <c r="D2718" i="2" l="1"/>
  <c r="D2521" i="2"/>
  <c r="D2723" i="2"/>
  <c r="D2697" i="2"/>
  <c r="D2540" i="2"/>
  <c r="D3477" i="2"/>
  <c r="D3475" i="2"/>
  <c r="D3472" i="2"/>
  <c r="D3471" i="2" s="1"/>
  <c r="D3461" i="2"/>
  <c r="D3456" i="2"/>
  <c r="D3415" i="2"/>
  <c r="D3413" i="2"/>
  <c r="D3410" i="2"/>
  <c r="D3409" i="2" s="1"/>
  <c r="D3398" i="2"/>
  <c r="D3393" i="2"/>
  <c r="D3215" i="2"/>
  <c r="D3210" i="2"/>
  <c r="D3196" i="2"/>
  <c r="D3191" i="2"/>
  <c r="D2478" i="2"/>
  <c r="D2472" i="2"/>
  <c r="D2471" i="2" s="1"/>
  <c r="D2460" i="2"/>
  <c r="D2455" i="2"/>
  <c r="D3212" i="2" l="1"/>
  <c r="D2454" i="2"/>
  <c r="D3474" i="2"/>
  <c r="D3412" i="2"/>
  <c r="D3455" i="2"/>
  <c r="D3392" i="2"/>
  <c r="D2475" i="2"/>
  <c r="D3207" i="2"/>
  <c r="D3190" i="2"/>
  <c r="D2796" i="2"/>
  <c r="D2791" i="2"/>
  <c r="D2789" i="2"/>
  <c r="D2778" i="2"/>
  <c r="D2773" i="2"/>
  <c r="D2606" i="2"/>
  <c r="D2601" i="2"/>
  <c r="D2600" i="2" s="1"/>
  <c r="D2588" i="2"/>
  <c r="D2583" i="2"/>
  <c r="D2443" i="2"/>
  <c r="D2441" i="2"/>
  <c r="D2440" i="2" s="1"/>
  <c r="D2431" i="2"/>
  <c r="D2426" i="2"/>
  <c r="D2772" i="2" l="1"/>
  <c r="D2793" i="2"/>
  <c r="D2582" i="2"/>
  <c r="D2603" i="2"/>
  <c r="D2788" i="2"/>
  <c r="D2425" i="2"/>
  <c r="D2928" i="2" l="1"/>
  <c r="D2925" i="2"/>
  <c r="D2922" i="2"/>
  <c r="D2921" i="2" s="1"/>
  <c r="D2910" i="2"/>
  <c r="D2905" i="2"/>
  <c r="D2648" i="2"/>
  <c r="D2643" i="2"/>
  <c r="D2641" i="2"/>
  <c r="D2638" i="2"/>
  <c r="D2635" i="2"/>
  <c r="D2622" i="2"/>
  <c r="D2617" i="2"/>
  <c r="D2572" i="2"/>
  <c r="D2569" i="2" s="1"/>
  <c r="D2559" i="2"/>
  <c r="D2554" i="2"/>
  <c r="D2553" i="2" l="1"/>
  <c r="D2574" i="2" s="1"/>
  <c r="D2637" i="2"/>
  <c r="D2904" i="2"/>
  <c r="D2616" i="2"/>
  <c r="D2924" i="2"/>
  <c r="D2645" i="2"/>
  <c r="D2894" i="2"/>
  <c r="D2888" i="2"/>
  <c r="D2877" i="2"/>
  <c r="D2872" i="2"/>
  <c r="D2687" i="2"/>
  <c r="D2682" i="2"/>
  <c r="D2679" i="2"/>
  <c r="D2676" i="2"/>
  <c r="D2664" i="2"/>
  <c r="D2659" i="2"/>
  <c r="D2158" i="2"/>
  <c r="D2155" i="2"/>
  <c r="D2152" i="2"/>
  <c r="D2151" i="2" s="1"/>
  <c r="D2149" i="2"/>
  <c r="D2145" i="2"/>
  <c r="D2142" i="2"/>
  <c r="D2129" i="2"/>
  <c r="D2124" i="2"/>
  <c r="D2144" i="2" l="1"/>
  <c r="D2678" i="2"/>
  <c r="D2891" i="2"/>
  <c r="D2684" i="2"/>
  <c r="D2123" i="2"/>
  <c r="D2658" i="2"/>
  <c r="D2871" i="2"/>
  <c r="D2154" i="2"/>
  <c r="D1977" i="2"/>
  <c r="D1972" i="2"/>
  <c r="D1970" i="2"/>
  <c r="D1967" i="2"/>
  <c r="D1956" i="2"/>
  <c r="D1951" i="2"/>
  <c r="D1969" i="2" l="1"/>
  <c r="D1950" i="2"/>
  <c r="D1974" i="2"/>
  <c r="D2967" i="2" l="1"/>
  <c r="D2965" i="2"/>
  <c r="D2962" i="2"/>
  <c r="D2960" i="2"/>
  <c r="D2957" i="2"/>
  <c r="D2944" i="2"/>
  <c r="D2939" i="2"/>
  <c r="D2938" i="2" l="1"/>
  <c r="D2964" i="2"/>
  <c r="D2956" i="2"/>
  <c r="D2253" i="2" l="1"/>
  <c r="D2248" i="2"/>
  <c r="D2247" i="2" s="1"/>
  <c r="D2245" i="2"/>
  <c r="D2242" i="2"/>
  <c r="D2239" i="2"/>
  <c r="D2237" i="2"/>
  <c r="D2223" i="2"/>
  <c r="D2218" i="2"/>
  <c r="D2241" i="2" l="1"/>
  <c r="D2250" i="2"/>
  <c r="D2217" i="2"/>
  <c r="D2207" i="2"/>
  <c r="D2204" i="2"/>
  <c r="D2201" i="2"/>
  <c r="D2200" i="2" s="1"/>
  <c r="D2198" i="2"/>
  <c r="D2193" i="2"/>
  <c r="D2190" i="2"/>
  <c r="D2188" i="2"/>
  <c r="D2174" i="2"/>
  <c r="D2169" i="2"/>
  <c r="D2192" i="2" l="1"/>
  <c r="D2168" i="2"/>
  <c r="D2203" i="2"/>
  <c r="D3349" i="2" l="1"/>
  <c r="D3344" i="2"/>
  <c r="D3343" i="2" s="1"/>
  <c r="D3333" i="2"/>
  <c r="D3328" i="2"/>
  <c r="D3346" i="2" l="1"/>
  <c r="D3327" i="2"/>
  <c r="D3351" i="2" l="1"/>
  <c r="D2009" i="2"/>
  <c r="D2004" i="2"/>
  <c r="D2003" i="2" s="1"/>
  <c r="D1993" i="2"/>
  <c r="D1988" i="2"/>
  <c r="D1987" i="2" l="1"/>
  <c r="D2006" i="2"/>
  <c r="D2380" i="2"/>
  <c r="D2377" i="2"/>
  <c r="D2374" i="2"/>
  <c r="D2373" i="2" s="1"/>
  <c r="D2371" i="2"/>
  <c r="D2367" i="2"/>
  <c r="D2363" i="2"/>
  <c r="D2352" i="2"/>
  <c r="D2347" i="2"/>
  <c r="D2336" i="2"/>
  <c r="D2333" i="2"/>
  <c r="D2330" i="2"/>
  <c r="D2329" i="2" s="1"/>
  <c r="D2327" i="2"/>
  <c r="D2324" i="2"/>
  <c r="D2321" i="2"/>
  <c r="D2309" i="2"/>
  <c r="D2304" i="2"/>
  <c r="D2293" i="2"/>
  <c r="D2290" i="2"/>
  <c r="D2287" i="2"/>
  <c r="D2284" i="2"/>
  <c r="D2269" i="2"/>
  <c r="D2264" i="2"/>
  <c r="D2283" i="2" l="1"/>
  <c r="D2346" i="2"/>
  <c r="D2303" i="2"/>
  <c r="D2263" i="2"/>
  <c r="D2323" i="2"/>
  <c r="D2289" i="2"/>
  <c r="D2366" i="2"/>
  <c r="D2376" i="2"/>
  <c r="D2332" i="2"/>
  <c r="D3782" i="2"/>
  <c r="D3781" i="2" s="1"/>
  <c r="D3778" i="2"/>
  <c r="D3768" i="2"/>
  <c r="D3763" i="2"/>
  <c r="D2295" i="2" l="1"/>
  <c r="D3762" i="2"/>
  <c r="D3784" i="2" s="1"/>
  <c r="D3511" i="2" l="1"/>
  <c r="D3509" i="2"/>
  <c r="D3493" i="2"/>
  <c r="D3488" i="2"/>
  <c r="D3382" i="2"/>
  <c r="D3365" i="2"/>
  <c r="D3360" i="2"/>
  <c r="D3487" i="2" l="1"/>
  <c r="D3379" i="2"/>
  <c r="D3508" i="2"/>
  <c r="D3359" i="2"/>
  <c r="D4794" i="2"/>
  <c r="D4789" i="2"/>
  <c r="D4787" i="2"/>
  <c r="D4784" i="2"/>
  <c r="D4779" i="2"/>
  <c r="D4766" i="2"/>
  <c r="D4761" i="2"/>
  <c r="D970" i="2"/>
  <c r="D962" i="2"/>
  <c r="D960" i="2"/>
  <c r="D958" i="2"/>
  <c r="D952" i="2"/>
  <c r="D949" i="2"/>
  <c r="D948" i="2" s="1"/>
  <c r="D946" i="2"/>
  <c r="D944" i="2"/>
  <c r="D929" i="2"/>
  <c r="D924" i="2"/>
  <c r="D887" i="2"/>
  <c r="D892" i="2"/>
  <c r="D905" i="2"/>
  <c r="D904" i="2" s="1"/>
  <c r="D910" i="2"/>
  <c r="D913" i="2"/>
  <c r="D912" i="2" s="1"/>
  <c r="D627" i="2"/>
  <c r="D624" i="2"/>
  <c r="D621" i="2"/>
  <c r="D619" i="2"/>
  <c r="D604" i="2"/>
  <c r="D599" i="2"/>
  <c r="D923" i="2" l="1"/>
  <c r="D618" i="2"/>
  <c r="D4786" i="2"/>
  <c r="D4760" i="2"/>
  <c r="D951" i="2"/>
  <c r="D598" i="2"/>
  <c r="D4791" i="2"/>
  <c r="D965" i="2"/>
  <c r="D4781" i="2"/>
  <c r="D623" i="2"/>
  <c r="D886" i="2"/>
  <c r="D907" i="2"/>
  <c r="D915" i="2" l="1"/>
  <c r="D743" i="2" l="1"/>
  <c r="D738" i="2"/>
  <c r="D736" i="2"/>
  <c r="D734" i="2"/>
  <c r="D731" i="2"/>
  <c r="D730" i="2" s="1"/>
  <c r="D716" i="2"/>
  <c r="D711" i="2"/>
  <c r="D733" i="2" l="1"/>
  <c r="D710" i="2"/>
  <c r="D740" i="2"/>
  <c r="D396" i="2" l="1"/>
  <c r="D3752" i="2" l="1"/>
  <c r="D3749" i="2"/>
  <c r="D3745" i="2"/>
  <c r="D3744" i="2" s="1"/>
  <c r="D3742" i="2"/>
  <c r="D3739" i="2"/>
  <c r="D3737" i="2"/>
  <c r="D3731" i="2"/>
  <c r="D3728" i="2"/>
  <c r="D3727" i="2" s="1"/>
  <c r="D3725" i="2"/>
  <c r="D3723" i="2"/>
  <c r="D3721" i="2"/>
  <c r="D3718" i="2"/>
  <c r="D3705" i="2"/>
  <c r="D3700" i="2"/>
  <c r="D3689" i="2"/>
  <c r="D3685" i="2"/>
  <c r="D3682" i="2"/>
  <c r="D3680" i="2"/>
  <c r="D3678" i="2"/>
  <c r="D3672" i="2"/>
  <c r="D3669" i="2"/>
  <c r="D3668" i="2" s="1"/>
  <c r="D3666" i="2"/>
  <c r="D3659" i="2"/>
  <c r="D3647" i="2"/>
  <c r="D3642" i="2"/>
  <c r="D3671" i="2" l="1"/>
  <c r="D3684" i="2"/>
  <c r="D3730" i="2"/>
  <c r="D3699" i="2"/>
  <c r="D3748" i="2"/>
  <c r="D3641" i="2"/>
  <c r="D4294" i="2"/>
  <c r="D4476" i="2"/>
  <c r="D3691" i="2" l="1"/>
  <c r="D3857" i="2"/>
  <c r="D3854" i="2"/>
  <c r="D3851" i="2"/>
  <c r="D3849" i="2"/>
  <c r="D3845" i="2"/>
  <c r="D3841" i="2"/>
  <c r="D3839" i="2"/>
  <c r="D3837" i="2"/>
  <c r="D3824" i="2"/>
  <c r="D3819" i="2"/>
  <c r="D3806" i="2"/>
  <c r="D3805" i="2" s="1"/>
  <c r="D3796" i="2"/>
  <c r="D3793" i="2"/>
  <c r="D3853" i="2" l="1"/>
  <c r="D3792" i="2"/>
  <c r="D3818" i="2"/>
  <c r="D3844" i="2"/>
  <c r="D4381" i="2" l="1"/>
  <c r="D4373" i="2"/>
  <c r="D4372" i="2" s="1"/>
  <c r="D4356" i="2"/>
  <c r="D4351" i="2"/>
  <c r="D1473" i="2"/>
  <c r="D1465" i="2"/>
  <c r="D1464" i="2" s="1"/>
  <c r="D1451" i="2"/>
  <c r="D1446" i="2"/>
  <c r="D4350" i="2" l="1"/>
  <c r="D1445" i="2"/>
  <c r="D1470" i="2"/>
  <c r="D4378" i="2"/>
  <c r="D4383" i="2" l="1"/>
  <c r="D1352" i="2"/>
  <c r="D1351" i="2" s="1"/>
  <c r="D1349" i="2"/>
  <c r="D1346" i="2"/>
  <c r="D1333" i="2"/>
  <c r="D1328" i="2"/>
  <c r="D1317" i="2"/>
  <c r="D1315" i="2"/>
  <c r="D1312" i="2"/>
  <c r="D1308" i="2"/>
  <c r="D1305" i="2"/>
  <c r="D1295" i="2"/>
  <c r="D1290" i="2"/>
  <c r="D1307" i="2" l="1"/>
  <c r="D1289" i="2"/>
  <c r="D1345" i="2"/>
  <c r="D1327" i="2"/>
  <c r="D1314" i="2"/>
  <c r="D1242" i="2"/>
  <c r="D1241" i="2" s="1"/>
  <c r="D1238" i="2"/>
  <c r="D1237" i="2" s="1"/>
  <c r="D1223" i="2"/>
  <c r="D1218" i="2"/>
  <c r="D1081" i="2"/>
  <c r="D1086" i="2"/>
  <c r="D1090" i="2"/>
  <c r="D1089" i="2" s="1"/>
  <c r="D1094" i="2"/>
  <c r="D1093" i="2" s="1"/>
  <c r="D1105" i="2"/>
  <c r="D1110" i="2"/>
  <c r="D1070" i="2"/>
  <c r="D1068" i="2"/>
  <c r="D1065" i="2"/>
  <c r="D1060" i="2"/>
  <c r="D1059" i="2" s="1"/>
  <c r="D1057" i="2"/>
  <c r="D1043" i="2"/>
  <c r="D1038" i="2"/>
  <c r="D1217" i="2" l="1"/>
  <c r="D1354" i="2"/>
  <c r="D1319" i="2"/>
  <c r="D1080" i="2"/>
  <c r="D1096" i="2" s="1"/>
  <c r="D1037" i="2"/>
  <c r="D1067" i="2"/>
  <c r="D1072" i="2" l="1"/>
  <c r="D4958" i="2"/>
  <c r="D295" i="4" l="1"/>
  <c r="D266" i="4"/>
  <c r="D65" i="4" s="1"/>
  <c r="D249" i="4"/>
  <c r="D137" i="4"/>
  <c r="D136" i="4" s="1"/>
  <c r="D42" i="4" s="1"/>
  <c r="D134" i="4"/>
  <c r="D132" i="4"/>
  <c r="D123" i="4"/>
  <c r="D23" i="4" s="1"/>
  <c r="D113" i="4"/>
  <c r="D112" i="4" s="1"/>
  <c r="D20" i="4" s="1"/>
  <c r="D19" i="4" s="1"/>
  <c r="D110" i="4"/>
  <c r="D18" i="4" s="1"/>
  <c r="D107" i="4"/>
  <c r="D17" i="4" s="1"/>
  <c r="D90" i="4"/>
  <c r="D12" i="4" s="1"/>
  <c r="D88" i="4"/>
  <c r="D11" i="4" s="1"/>
  <c r="D84" i="4"/>
  <c r="D9" i="4" s="1"/>
  <c r="D82" i="4"/>
  <c r="D8" i="4" s="1"/>
  <c r="D69" i="4"/>
  <c r="C295" i="4"/>
  <c r="C249" i="4"/>
  <c r="C90" i="4"/>
  <c r="C69" i="4"/>
  <c r="C110" i="4" l="1"/>
  <c r="C82" i="4"/>
  <c r="C123" i="4"/>
  <c r="C84" i="4"/>
  <c r="C230" i="4"/>
  <c r="C88" i="4"/>
  <c r="C128" i="4"/>
  <c r="C12" i="4"/>
  <c r="C132" i="4"/>
  <c r="C107" i="4"/>
  <c r="C134" i="4"/>
  <c r="D117" i="4"/>
  <c r="D22" i="4" s="1"/>
  <c r="D21" i="4" s="1"/>
  <c r="D128" i="4"/>
  <c r="D127" i="4" s="1"/>
  <c r="D126" i="4" s="1"/>
  <c r="D79" i="4"/>
  <c r="D7" i="4" s="1"/>
  <c r="D261" i="4"/>
  <c r="D64" i="4" s="1"/>
  <c r="D63" i="4" s="1"/>
  <c r="C137" i="4"/>
  <c r="C79" i="4"/>
  <c r="C117" i="4"/>
  <c r="C266" i="4"/>
  <c r="C261" i="4"/>
  <c r="D260" i="4" l="1"/>
  <c r="C127" i="4"/>
  <c r="C41" i="4" s="1"/>
  <c r="C65" i="4"/>
  <c r="C9" i="4"/>
  <c r="C23" i="4"/>
  <c r="C116" i="4"/>
  <c r="C7" i="4"/>
  <c r="C17" i="4"/>
  <c r="C8" i="4"/>
  <c r="C136" i="4"/>
  <c r="C50" i="4"/>
  <c r="C64" i="4"/>
  <c r="C11" i="4"/>
  <c r="C18" i="4"/>
  <c r="D116" i="4"/>
  <c r="D41" i="4"/>
  <c r="C22" i="4"/>
  <c r="C260" i="4"/>
  <c r="D4983" i="2"/>
  <c r="D4982" i="2" s="1"/>
  <c r="D4980" i="2"/>
  <c r="D4978" i="2"/>
  <c r="D4975" i="2"/>
  <c r="D4974" i="2" s="1"/>
  <c r="D4964" i="2"/>
  <c r="D4963" i="2" s="1"/>
  <c r="D4957" i="2"/>
  <c r="D4943" i="2"/>
  <c r="D4942" i="2" s="1"/>
  <c r="D4940" i="2"/>
  <c r="D4934" i="2"/>
  <c r="D4921" i="2"/>
  <c r="D4918" i="2"/>
  <c r="D4909" i="2"/>
  <c r="D4903" i="2"/>
  <c r="D4900" i="2"/>
  <c r="D4898" i="2"/>
  <c r="D4889" i="2"/>
  <c r="D4880" i="2"/>
  <c r="D4873" i="2"/>
  <c r="D4872" i="2" s="1"/>
  <c r="D4870" i="2"/>
  <c r="D4867" i="2"/>
  <c r="D4862" i="2"/>
  <c r="D4858" i="2"/>
  <c r="D4855" i="2"/>
  <c r="D4852" i="2"/>
  <c r="D4832" i="2"/>
  <c r="D4830" i="2"/>
  <c r="D4810" i="2"/>
  <c r="D4805" i="2"/>
  <c r="D4750" i="2"/>
  <c r="D4745" i="2"/>
  <c r="D4743" i="2"/>
  <c r="D4740" i="2"/>
  <c r="D4739" i="2" s="1"/>
  <c r="D4735" i="2"/>
  <c r="D4722" i="2"/>
  <c r="D4717" i="2"/>
  <c r="D4703" i="2"/>
  <c r="D4699" i="2"/>
  <c r="D4696" i="2"/>
  <c r="D4694" i="2"/>
  <c r="D4681" i="2"/>
  <c r="D4676" i="2"/>
  <c r="D4665" i="2"/>
  <c r="D4659" i="2"/>
  <c r="D4655" i="2"/>
  <c r="D4650" i="2"/>
  <c r="D4644" i="2"/>
  <c r="D4641" i="2"/>
  <c r="D4626" i="2"/>
  <c r="D4620" i="2"/>
  <c r="D4617" i="2"/>
  <c r="D4615" i="2"/>
  <c r="D4602" i="2"/>
  <c r="D4597" i="2"/>
  <c r="D4586" i="2"/>
  <c r="D4581" i="2"/>
  <c r="D4579" i="2"/>
  <c r="D4566" i="2"/>
  <c r="D4561" i="2"/>
  <c r="D4550" i="2"/>
  <c r="D4545" i="2"/>
  <c r="D4543" i="2"/>
  <c r="D4537" i="2"/>
  <c r="D4536" i="2" s="1"/>
  <c r="D4524" i="2"/>
  <c r="D4519" i="2"/>
  <c r="D4508" i="2"/>
  <c r="D4506" i="2"/>
  <c r="D4503" i="2"/>
  <c r="D4501" i="2"/>
  <c r="D4497" i="2"/>
  <c r="D4496" i="2" s="1"/>
  <c r="D4493" i="2"/>
  <c r="D4491" i="2"/>
  <c r="D4471" i="2"/>
  <c r="D4460" i="2"/>
  <c r="D4459" i="2" s="1"/>
  <c r="D4457" i="2"/>
  <c r="D4455" i="2"/>
  <c r="D4440" i="2"/>
  <c r="D4435" i="2"/>
  <c r="D4424" i="2"/>
  <c r="D4423" i="2" s="1"/>
  <c r="D4421" i="2"/>
  <c r="D4415" i="2"/>
  <c r="D4410" i="2"/>
  <c r="D4408" i="2"/>
  <c r="D4397" i="2"/>
  <c r="D4392" i="2"/>
  <c r="D4340" i="2"/>
  <c r="D4339" i="2" s="1"/>
  <c r="D4337" i="2"/>
  <c r="D4335" i="2"/>
  <c r="D4331" i="2"/>
  <c r="D4327" i="2"/>
  <c r="D4315" i="2"/>
  <c r="D4310" i="2"/>
  <c r="D4299" i="2"/>
  <c r="D4298" i="2" s="1"/>
  <c r="D4296" i="2"/>
  <c r="D4293" i="2" s="1"/>
  <c r="D4291" i="2"/>
  <c r="D4278" i="2"/>
  <c r="D4273" i="2"/>
  <c r="D4262" i="2"/>
  <c r="D4261" i="2" s="1"/>
  <c r="D4259" i="2"/>
  <c r="D4257" i="2"/>
  <c r="D4254" i="2"/>
  <c r="D4250" i="2"/>
  <c r="D4248" i="2"/>
  <c r="D4236" i="2"/>
  <c r="D4231" i="2"/>
  <c r="D4220" i="2"/>
  <c r="D4215" i="2"/>
  <c r="D4214" i="2" s="1"/>
  <c r="D4212" i="2"/>
  <c r="D4210" i="2"/>
  <c r="D4205" i="2"/>
  <c r="D4204" i="2" s="1"/>
  <c r="D4197" i="2"/>
  <c r="D4193" i="2"/>
  <c r="D4191" i="2"/>
  <c r="D4177" i="2"/>
  <c r="D4172" i="2"/>
  <c r="D4161" i="2"/>
  <c r="D4160" i="2" s="1"/>
  <c r="D4158" i="2"/>
  <c r="D4156" i="2"/>
  <c r="D4143" i="2"/>
  <c r="D4138" i="2"/>
  <c r="D4127" i="2"/>
  <c r="D4121" i="2"/>
  <c r="D4119" i="2"/>
  <c r="D4116" i="2"/>
  <c r="D4114" i="2"/>
  <c r="D4112" i="2"/>
  <c r="D4108" i="2"/>
  <c r="D4094" i="2"/>
  <c r="D4089" i="2"/>
  <c r="D4078" i="2"/>
  <c r="D4077" i="2" s="1"/>
  <c r="D4075" i="2"/>
  <c r="D4070" i="2"/>
  <c r="D4057" i="2"/>
  <c r="D4052" i="2"/>
  <c r="D4041" i="2"/>
  <c r="D4039" i="2"/>
  <c r="D4036" i="2"/>
  <c r="D4034" i="2"/>
  <c r="D4026" i="2"/>
  <c r="D4013" i="2"/>
  <c r="D4008" i="2"/>
  <c r="D3997" i="2"/>
  <c r="D3996" i="2" s="1"/>
  <c r="D3993" i="2"/>
  <c r="D3992" i="2" s="1"/>
  <c r="D3979" i="2"/>
  <c r="D3974" i="2"/>
  <c r="D3963" i="2"/>
  <c r="D3962" i="2" s="1"/>
  <c r="D3960" i="2"/>
  <c r="D3958" i="2"/>
  <c r="D3943" i="2"/>
  <c r="D3938" i="2"/>
  <c r="D3924" i="2"/>
  <c r="D3921" i="2"/>
  <c r="D3920" i="2" s="1"/>
  <c r="D3918" i="2"/>
  <c r="D3915" i="2"/>
  <c r="D3911" i="2"/>
  <c r="D3899" i="2"/>
  <c r="D3896" i="2"/>
  <c r="D3887" i="2"/>
  <c r="D3885" i="2"/>
  <c r="D3873" i="2"/>
  <c r="D3868" i="2"/>
  <c r="D3810" i="2"/>
  <c r="D3630" i="2"/>
  <c r="D3627" i="2"/>
  <c r="D3617" i="2"/>
  <c r="D3616" i="2" s="1"/>
  <c r="D3614" i="2"/>
  <c r="D3611" i="2"/>
  <c r="D3601" i="2"/>
  <c r="D3600" i="2" s="1"/>
  <c r="D3595" i="2"/>
  <c r="D3590" i="2"/>
  <c r="D3572" i="2"/>
  <c r="D3561" i="2"/>
  <c r="D3560" i="2" s="1"/>
  <c r="D3558" i="2"/>
  <c r="D3556" i="2"/>
  <c r="D3551" i="2"/>
  <c r="D3550" i="2" s="1"/>
  <c r="D3541" i="2"/>
  <c r="D3539" i="2"/>
  <c r="D3527" i="2"/>
  <c r="D3522" i="2"/>
  <c r="D3513" i="2"/>
  <c r="D3445" i="2"/>
  <c r="D3444" i="2" s="1"/>
  <c r="D3442" i="2"/>
  <c r="D3441" i="2" s="1"/>
  <c r="D3431" i="2"/>
  <c r="D3426" i="2"/>
  <c r="D3314" i="2"/>
  <c r="D3313" i="2" s="1"/>
  <c r="D3301" i="2"/>
  <c r="D3296" i="2"/>
  <c r="D3285" i="2"/>
  <c r="D3280" i="2"/>
  <c r="D3279" i="2" s="1"/>
  <c r="D3277" i="2"/>
  <c r="D3265" i="2"/>
  <c r="D3260" i="2"/>
  <c r="D3140" i="2"/>
  <c r="D3139" i="2" s="1"/>
  <c r="D3137" i="2"/>
  <c r="D3135" i="2"/>
  <c r="D3132" i="2"/>
  <c r="D3119" i="2"/>
  <c r="D3114" i="2"/>
  <c r="D3103" i="2"/>
  <c r="D3102" i="2" s="1"/>
  <c r="D3100" i="2"/>
  <c r="D3099" i="2" s="1"/>
  <c r="D3097" i="2"/>
  <c r="D3085" i="2"/>
  <c r="D3080" i="2"/>
  <c r="D2511" i="2"/>
  <c r="D2508" i="2" s="1"/>
  <c r="D2506" i="2"/>
  <c r="D2505" i="2" s="1"/>
  <c r="D2494" i="2"/>
  <c r="D2489" i="2"/>
  <c r="D2079" i="2"/>
  <c r="D2074" i="2"/>
  <c r="D2062" i="2"/>
  <c r="D2057" i="2"/>
  <c r="D1939" i="2"/>
  <c r="D1929" i="2"/>
  <c r="D1923" i="2" s="1"/>
  <c r="D1913" i="2"/>
  <c r="D1911" i="2"/>
  <c r="D1908" i="2"/>
  <c r="D1906" i="2"/>
  <c r="D1893" i="2"/>
  <c r="D1888" i="2"/>
  <c r="D1877" i="2"/>
  <c r="D1876" i="2" s="1"/>
  <c r="D1861" i="2"/>
  <c r="D1856" i="2"/>
  <c r="D1845" i="2"/>
  <c r="D1844" i="2" s="1"/>
  <c r="D1842" i="2"/>
  <c r="D1837" i="2"/>
  <c r="D1834" i="2"/>
  <c r="D1823" i="2"/>
  <c r="D1818" i="2"/>
  <c r="D1807" i="2"/>
  <c r="D1806" i="2" s="1"/>
  <c r="D1804" i="2"/>
  <c r="D1803" i="2" s="1"/>
  <c r="D1793" i="2"/>
  <c r="D1788" i="2"/>
  <c r="D1777" i="2"/>
  <c r="D1776" i="2" s="1"/>
  <c r="D1774" i="2"/>
  <c r="D1772" i="2"/>
  <c r="D1760" i="2"/>
  <c r="D1755" i="2"/>
  <c r="D1744" i="2"/>
  <c r="D1729" i="2"/>
  <c r="D1724" i="2"/>
  <c r="D1713" i="2"/>
  <c r="D1712" i="2" s="1"/>
  <c r="D1710" i="2"/>
  <c r="D1708" i="2"/>
  <c r="D1705" i="2"/>
  <c r="D1693" i="2"/>
  <c r="D1688" i="2"/>
  <c r="D1676" i="2"/>
  <c r="D1674" i="2"/>
  <c r="D1671" i="2"/>
  <c r="D1669" i="2"/>
  <c r="D1657" i="2"/>
  <c r="D1652" i="2"/>
  <c r="D1641" i="2"/>
  <c r="D1640" i="2" s="1"/>
  <c r="D1638" i="2"/>
  <c r="D1636" i="2"/>
  <c r="D1625" i="2"/>
  <c r="D1620" i="2"/>
  <c r="D1609" i="2"/>
  <c r="D1608" i="2" s="1"/>
  <c r="D1606" i="2"/>
  <c r="D1604" i="2"/>
  <c r="D1591" i="2"/>
  <c r="D1586" i="2"/>
  <c r="D1575" i="2"/>
  <c r="D1574" i="2" s="1"/>
  <c r="D1572" i="2"/>
  <c r="D1570" i="2"/>
  <c r="D1559" i="2"/>
  <c r="D1554" i="2"/>
  <c r="D1543" i="2"/>
  <c r="D1540" i="2"/>
  <c r="D1527" i="2"/>
  <c r="D1522" i="2"/>
  <c r="D1511" i="2"/>
  <c r="D1510" i="2" s="1"/>
  <c r="D1508" i="2"/>
  <c r="D1507" i="2" s="1"/>
  <c r="D1505" i="2"/>
  <c r="D1504" i="2" s="1"/>
  <c r="D1502" i="2"/>
  <c r="D1489" i="2"/>
  <c r="D1484" i="2"/>
  <c r="D1434" i="2"/>
  <c r="D1429" i="2"/>
  <c r="D1426" i="2"/>
  <c r="D1423" i="2"/>
  <c r="D1421" i="2"/>
  <c r="D1419" i="2"/>
  <c r="D1403" i="2"/>
  <c r="D1398" i="2"/>
  <c r="D1387" i="2"/>
  <c r="D1386" i="2" s="1"/>
  <c r="D1383" i="2"/>
  <c r="D1381" i="2"/>
  <c r="D1380" i="2" s="1"/>
  <c r="D1378" i="2"/>
  <c r="D1368" i="2"/>
  <c r="D1363" i="2"/>
  <c r="D1279" i="2"/>
  <c r="D1276" i="2" s="1"/>
  <c r="D1274" i="2"/>
  <c r="D1273" i="2" s="1"/>
  <c r="D1270" i="2"/>
  <c r="D1258" i="2"/>
  <c r="D1253" i="2"/>
  <c r="D1207" i="2"/>
  <c r="D1206" i="2" s="1"/>
  <c r="D1204" i="2"/>
  <c r="D1201" i="2"/>
  <c r="D1188" i="2"/>
  <c r="D1183" i="2"/>
  <c r="D1172" i="2"/>
  <c r="D1170" i="2"/>
  <c r="D1167" i="2"/>
  <c r="D1163" i="2"/>
  <c r="D1150" i="2"/>
  <c r="D1145" i="2"/>
  <c r="D1134" i="2"/>
  <c r="D1133" i="2" s="1"/>
  <c r="D1131" i="2"/>
  <c r="D1128" i="2"/>
  <c r="D1104" i="2"/>
  <c r="D1027" i="2"/>
  <c r="D1026" i="2" s="1"/>
  <c r="D1024" i="2"/>
  <c r="D1022" i="2"/>
  <c r="D1016" i="2"/>
  <c r="D1012" i="2"/>
  <c r="D1004" i="2"/>
  <c r="D986" i="2"/>
  <c r="D981" i="2"/>
  <c r="D876" i="2"/>
  <c r="D873" i="2"/>
  <c r="D870" i="2"/>
  <c r="D867" i="2"/>
  <c r="D854" i="2"/>
  <c r="D849" i="2"/>
  <c r="D838" i="2"/>
  <c r="D837" i="2" s="1"/>
  <c r="D835" i="2"/>
  <c r="D832" i="2"/>
  <c r="D826" i="2"/>
  <c r="D825" i="2" s="1"/>
  <c r="D823" i="2"/>
  <c r="D816" i="2"/>
  <c r="D809" i="2"/>
  <c r="D807" i="2"/>
  <c r="D794" i="2"/>
  <c r="D789" i="2"/>
  <c r="D778" i="2"/>
  <c r="D777" i="2" s="1"/>
  <c r="D775" i="2"/>
  <c r="D759" i="2"/>
  <c r="D754" i="2"/>
  <c r="D696" i="2"/>
  <c r="D694" i="2"/>
  <c r="D681" i="2"/>
  <c r="D677" i="2"/>
  <c r="D666" i="2"/>
  <c r="D661" i="2"/>
  <c r="D659" i="2"/>
  <c r="D656" i="2"/>
  <c r="D653" i="2"/>
  <c r="D643" i="2"/>
  <c r="D638" i="2"/>
  <c r="D588" i="2"/>
  <c r="D585" i="2" s="1"/>
  <c r="D583" i="2"/>
  <c r="D573" i="2"/>
  <c r="D569" i="2"/>
  <c r="D558" i="2"/>
  <c r="D557" i="2" s="1"/>
  <c r="D555" i="2"/>
  <c r="D553" i="2"/>
  <c r="D541" i="2"/>
  <c r="D536" i="2"/>
  <c r="D525" i="2"/>
  <c r="D524" i="2" s="1"/>
  <c r="D517" i="2"/>
  <c r="D512" i="2"/>
  <c r="D501" i="2"/>
  <c r="D500" i="2" s="1"/>
  <c r="D498" i="2"/>
  <c r="D481" i="2"/>
  <c r="D476" i="2"/>
  <c r="D465" i="2"/>
  <c r="D464" i="2" s="1"/>
  <c r="D462" i="2"/>
  <c r="D451" i="2"/>
  <c r="D446" i="2"/>
  <c r="D435" i="2"/>
  <c r="D434" i="2" s="1"/>
  <c r="D432" i="2"/>
  <c r="D427" i="2"/>
  <c r="D416" i="2"/>
  <c r="D413" i="2"/>
  <c r="D399" i="2"/>
  <c r="D385" i="2"/>
  <c r="D384" i="2" s="1"/>
  <c r="D382" i="2"/>
  <c r="D381" i="2" s="1"/>
  <c r="D379" i="2"/>
  <c r="D377" i="2"/>
  <c r="D375" i="2"/>
  <c r="D371" i="2"/>
  <c r="D369" i="2"/>
  <c r="D366" i="2"/>
  <c r="D361" i="2"/>
  <c r="D359" i="2"/>
  <c r="D341" i="2"/>
  <c r="D336" i="2"/>
  <c r="D325" i="2"/>
  <c r="D324" i="2" s="1"/>
  <c r="D322" i="2"/>
  <c r="D320" i="2"/>
  <c r="D305" i="2"/>
  <c r="D300" i="2"/>
  <c r="D289" i="2"/>
  <c r="D288" i="2" s="1"/>
  <c r="D286" i="2"/>
  <c r="D285" i="2" s="1"/>
  <c r="D273" i="2"/>
  <c r="D268" i="2"/>
  <c r="D252" i="2"/>
  <c r="D251" i="2" s="1"/>
  <c r="D259" i="2" s="1"/>
  <c r="D233" i="2"/>
  <c r="D229" i="2"/>
  <c r="D218" i="2"/>
  <c r="D217" i="2" s="1"/>
  <c r="D215" i="2"/>
  <c r="D213" i="2"/>
  <c r="D210" i="2"/>
  <c r="D209" i="2" s="1"/>
  <c r="D196" i="2"/>
  <c r="D191" i="2"/>
  <c r="D180" i="2"/>
  <c r="D179" i="2" s="1"/>
  <c r="D177" i="2"/>
  <c r="D175" i="2"/>
  <c r="D163" i="2"/>
  <c r="D158" i="2"/>
  <c r="D147" i="2"/>
  <c r="D146" i="2" s="1"/>
  <c r="D144" i="2"/>
  <c r="D142" i="2"/>
  <c r="D140" i="2"/>
  <c r="D137" i="2"/>
  <c r="D136" i="2" s="1"/>
  <c r="D134" i="2"/>
  <c r="D132" i="2"/>
  <c r="D120" i="2"/>
  <c r="D115" i="2"/>
  <c r="D104" i="2"/>
  <c r="D103" i="2" s="1"/>
  <c r="D101" i="2"/>
  <c r="D99" i="2"/>
  <c r="D96" i="2"/>
  <c r="D93" i="2"/>
  <c r="D92" i="2" s="1"/>
  <c r="D90" i="2"/>
  <c r="D87" i="2"/>
  <c r="D72" i="2"/>
  <c r="D67" i="2"/>
  <c r="D56" i="2"/>
  <c r="D55" i="2" s="1"/>
  <c r="D53" i="2"/>
  <c r="D50" i="2"/>
  <c r="D23" i="2"/>
  <c r="D18" i="2"/>
  <c r="D208" i="4"/>
  <c r="D319" i="2" l="1"/>
  <c r="D980" i="2"/>
  <c r="D4698" i="2"/>
  <c r="D4454" i="2"/>
  <c r="D4966" i="2"/>
  <c r="D535" i="2"/>
  <c r="D3610" i="2"/>
  <c r="D4560" i="2"/>
  <c r="D3555" i="2"/>
  <c r="D3937" i="2"/>
  <c r="D1021" i="2"/>
  <c r="D4209" i="2"/>
  <c r="D3113" i="2"/>
  <c r="D4675" i="2"/>
  <c r="D693" i="2"/>
  <c r="D1162" i="2"/>
  <c r="D1539" i="2"/>
  <c r="D3867" i="2"/>
  <c r="D4518" i="2"/>
  <c r="D4888" i="2"/>
  <c r="D17" i="2"/>
  <c r="D4272" i="2"/>
  <c r="D4301" i="2" s="1"/>
  <c r="D4391" i="2"/>
  <c r="D49" i="2"/>
  <c r="D4137" i="2"/>
  <c r="D190" i="2"/>
  <c r="D1942" i="2"/>
  <c r="D95" i="2"/>
  <c r="D335" i="2"/>
  <c r="D1425" i="2"/>
  <c r="D1787" i="2"/>
  <c r="D3957" i="2"/>
  <c r="D1553" i="2"/>
  <c r="D3571" i="2"/>
  <c r="D4253" i="2"/>
  <c r="D426" i="2"/>
  <c r="D437" i="2" s="1"/>
  <c r="D1483" i="2"/>
  <c r="D1513" i="2" s="1"/>
  <c r="D788" i="2"/>
  <c r="D66" i="2"/>
  <c r="D1397" i="2"/>
  <c r="D4007" i="2"/>
  <c r="D4088" i="2"/>
  <c r="D4155" i="2"/>
  <c r="D4230" i="2"/>
  <c r="D4654" i="2"/>
  <c r="D4866" i="2"/>
  <c r="D4309" i="2"/>
  <c r="D1200" i="2"/>
  <c r="D3923" i="2"/>
  <c r="D412" i="2"/>
  <c r="D228" i="2"/>
  <c r="D243" i="2" s="1"/>
  <c r="D495" i="2"/>
  <c r="D3425" i="2"/>
  <c r="D4917" i="2"/>
  <c r="D1707" i="2"/>
  <c r="D1836" i="2"/>
  <c r="D753" i="2"/>
  <c r="D1603" i="2"/>
  <c r="D4742" i="2"/>
  <c r="D511" i="2"/>
  <c r="D527" i="2" s="1"/>
  <c r="D368" i="2"/>
  <c r="D4578" i="2"/>
  <c r="D4933" i="2"/>
  <c r="D4950" i="2" s="1"/>
  <c r="D1723" i="2"/>
  <c r="D4505" i="2"/>
  <c r="D831" i="2"/>
  <c r="D1169" i="2"/>
  <c r="D1741" i="2"/>
  <c r="D4902" i="2"/>
  <c r="D4500" i="2"/>
  <c r="D1771" i="2"/>
  <c r="D4038" i="2"/>
  <c r="D4747" i="2"/>
  <c r="D4217" i="2"/>
  <c r="D1362" i="2"/>
  <c r="D1389" i="2" s="1"/>
  <c r="D1011" i="2"/>
  <c r="D3134" i="2"/>
  <c r="D4857" i="2"/>
  <c r="D1668" i="2"/>
  <c r="D3521" i="2"/>
  <c r="D655" i="2"/>
  <c r="C63" i="4"/>
  <c r="C126" i="4"/>
  <c r="D676" i="2"/>
  <c r="D2076" i="2"/>
  <c r="D3282" i="2"/>
  <c r="D3914" i="2"/>
  <c r="D4123" i="2"/>
  <c r="D4912" i="2"/>
  <c r="D2728" i="2"/>
  <c r="D4171" i="2"/>
  <c r="D3973" i="2"/>
  <c r="D3295" i="2"/>
  <c r="D1887" i="2"/>
  <c r="D212" i="2"/>
  <c r="D475" i="2"/>
  <c r="D1569" i="2"/>
  <c r="D1635" i="2"/>
  <c r="D3626" i="2"/>
  <c r="D3632" i="2" s="1"/>
  <c r="D4434" i="2"/>
  <c r="D1252" i="2"/>
  <c r="D1281" i="2" s="1"/>
  <c r="D1521" i="2"/>
  <c r="D1754" i="2"/>
  <c r="D4118" i="2"/>
  <c r="D157" i="2"/>
  <c r="D174" i="2"/>
  <c r="D299" i="2"/>
  <c r="D552" i="2"/>
  <c r="D772" i="2"/>
  <c r="D1585" i="2"/>
  <c r="D4583" i="2"/>
  <c r="D4977" i="2"/>
  <c r="D4991" i="2" s="1"/>
  <c r="D3417" i="2"/>
  <c r="D4596" i="2"/>
  <c r="D42" i="2"/>
  <c r="D1144" i="2"/>
  <c r="D1673" i="2"/>
  <c r="D1905" i="2"/>
  <c r="D4418" i="2"/>
  <c r="D4470" i="2"/>
  <c r="D4804" i="2"/>
  <c r="C208" i="4"/>
  <c r="D139" i="2"/>
  <c r="D1687" i="2"/>
  <c r="D4547" i="2"/>
  <c r="D866" i="2"/>
  <c r="D4072" i="2"/>
  <c r="D195" i="4"/>
  <c r="D395" i="2"/>
  <c r="D1431" i="2"/>
  <c r="D2115" i="2"/>
  <c r="D663" i="2"/>
  <c r="D1817" i="2"/>
  <c r="D2480" i="2"/>
  <c r="D2545" i="2"/>
  <c r="D2417" i="2"/>
  <c r="D568" i="2"/>
  <c r="D872" i="2"/>
  <c r="D1619" i="2"/>
  <c r="D4051" i="2"/>
  <c r="D4661" i="2"/>
  <c r="D445" i="2"/>
  <c r="D467" i="2" s="1"/>
  <c r="D114" i="2"/>
  <c r="D637" i="2"/>
  <c r="D2056" i="2"/>
  <c r="D178" i="4"/>
  <c r="D32" i="4" s="1"/>
  <c r="D2896" i="2"/>
  <c r="D267" i="2"/>
  <c r="D374" i="2"/>
  <c r="D848" i="2"/>
  <c r="D1127" i="2"/>
  <c r="D1136" i="2" s="1"/>
  <c r="D1651" i="2"/>
  <c r="D1855" i="2"/>
  <c r="D1910" i="2"/>
  <c r="D2071" i="2"/>
  <c r="D2488" i="2"/>
  <c r="D2513" i="2" s="1"/>
  <c r="D4031" i="2"/>
  <c r="D4334" i="2"/>
  <c r="D4542" i="2"/>
  <c r="D4643" i="2"/>
  <c r="D257" i="4"/>
  <c r="D61" i="4" s="1"/>
  <c r="D629" i="2"/>
  <c r="D2764" i="2"/>
  <c r="D2930" i="2"/>
  <c r="D3384" i="2"/>
  <c r="D4716" i="2"/>
  <c r="D3079" i="2"/>
  <c r="D185" i="4"/>
  <c r="D34" i="4" s="1"/>
  <c r="D1182" i="2"/>
  <c r="D2011" i="2"/>
  <c r="D2650" i="2"/>
  <c r="D3259" i="2"/>
  <c r="D3898" i="2"/>
  <c r="D2382" i="2"/>
  <c r="D2446" i="2"/>
  <c r="D3479" i="2"/>
  <c r="D193" i="4"/>
  <c r="D37" i="4" s="1"/>
  <c r="D214" i="4"/>
  <c r="D216" i="4"/>
  <c r="D188" i="4"/>
  <c r="C21" i="4"/>
  <c r="C42" i="4"/>
  <c r="D3036" i="2"/>
  <c r="D745" i="2"/>
  <c r="D1979" i="2"/>
  <c r="D2338" i="2"/>
  <c r="D3217" i="2"/>
  <c r="D972" i="2"/>
  <c r="D1244" i="2"/>
  <c r="D1475" i="2"/>
  <c r="D2608" i="2"/>
  <c r="D2969" i="2"/>
  <c r="D3071" i="2"/>
  <c r="D2255" i="2"/>
  <c r="D2689" i="2"/>
  <c r="D3754" i="2"/>
  <c r="D2209" i="2"/>
  <c r="D2798" i="2"/>
  <c r="D3859" i="2"/>
  <c r="D4796" i="2"/>
  <c r="D2863" i="2"/>
  <c r="D2048" i="2"/>
  <c r="D2160" i="2"/>
  <c r="D3251" i="2"/>
  <c r="D38" i="4" l="1"/>
  <c r="D4462" i="2"/>
  <c r="D1209" i="2"/>
  <c r="D220" i="2"/>
  <c r="D4708" i="2"/>
  <c r="D560" i="2"/>
  <c r="D418" i="2"/>
  <c r="D1029" i="2"/>
  <c r="D387" i="2"/>
  <c r="D3619" i="2"/>
  <c r="D3633" i="2" s="1"/>
  <c r="D4043" i="2"/>
  <c r="D1545" i="2"/>
  <c r="D3142" i="2"/>
  <c r="D1437" i="2"/>
  <c r="D4875" i="2"/>
  <c r="D1847" i="2"/>
  <c r="D1174" i="2"/>
  <c r="D4925" i="2"/>
  <c r="D4552" i="2"/>
  <c r="D1715" i="2"/>
  <c r="D4129" i="2"/>
  <c r="D503" i="2"/>
  <c r="D4510" i="2"/>
  <c r="D3929" i="2"/>
  <c r="D4342" i="2"/>
  <c r="D1746" i="2"/>
  <c r="D4264" i="2"/>
  <c r="D1678" i="2"/>
  <c r="D149" i="2"/>
  <c r="D327" i="2"/>
  <c r="D1611" i="2"/>
  <c r="D780" i="2"/>
  <c r="D1879" i="2"/>
  <c r="D3999" i="2"/>
  <c r="D1779" i="2"/>
  <c r="D3447" i="2"/>
  <c r="D1577" i="2"/>
  <c r="D3319" i="2"/>
  <c r="D4588" i="2"/>
  <c r="D4222" i="2"/>
  <c r="D175" i="4"/>
  <c r="D31" i="4" s="1"/>
  <c r="D182" i="2"/>
  <c r="D1643" i="2"/>
  <c r="D3287" i="2"/>
  <c r="D3105" i="2"/>
  <c r="D252" i="4"/>
  <c r="D60" i="4" s="1"/>
  <c r="D59" i="4" s="1"/>
  <c r="D3965" i="2"/>
  <c r="D4163" i="2"/>
  <c r="C257" i="4"/>
  <c r="C61" i="4" s="1"/>
  <c r="C241" i="4"/>
  <c r="C54" i="4" s="1"/>
  <c r="D4080" i="2"/>
  <c r="D878" i="2"/>
  <c r="D200" i="4"/>
  <c r="D2081" i="2"/>
  <c r="D106" i="2"/>
  <c r="D3563" i="2"/>
  <c r="D4426" i="2"/>
  <c r="D702" i="2"/>
  <c r="D1915" i="2"/>
  <c r="D291" i="2"/>
  <c r="D4667" i="2"/>
  <c r="D590" i="2"/>
  <c r="D840" i="2"/>
  <c r="D4752" i="2"/>
  <c r="D241" i="4"/>
  <c r="D54" i="4" s="1"/>
  <c r="D58" i="2"/>
  <c r="D163" i="4"/>
  <c r="D28" i="4" s="1"/>
  <c r="D275" i="4"/>
  <c r="D68" i="4" s="1"/>
  <c r="D668" i="2"/>
  <c r="D1809" i="2"/>
  <c r="C210" i="4"/>
  <c r="D172" i="4"/>
  <c r="D3000" i="2"/>
  <c r="D180" i="4"/>
  <c r="D33" i="4" s="1"/>
  <c r="D170" i="4"/>
  <c r="D29" i="4" s="1"/>
  <c r="C178" i="4"/>
  <c r="C32" i="4" s="1"/>
  <c r="D2832" i="2"/>
  <c r="C195" i="4"/>
  <c r="D219" i="4"/>
  <c r="D218" i="4" s="1"/>
  <c r="D44" i="4"/>
  <c r="D237" i="4"/>
  <c r="C188" i="4"/>
  <c r="D270" i="4"/>
  <c r="D187" i="4"/>
  <c r="D36" i="4"/>
  <c r="D148" i="4"/>
  <c r="D153" i="4"/>
  <c r="C86" i="4"/>
  <c r="C246" i="4"/>
  <c r="C38" i="4" l="1"/>
  <c r="D199" i="4"/>
  <c r="D43" i="4" s="1"/>
  <c r="D35" i="4"/>
  <c r="D30" i="4"/>
  <c r="D27" i="4"/>
  <c r="D1679" i="2"/>
  <c r="D251" i="4"/>
  <c r="C252" i="4"/>
  <c r="C60" i="4" s="1"/>
  <c r="D4992" i="2"/>
  <c r="C163" i="4"/>
  <c r="C28" i="4" s="1"/>
  <c r="C93" i="4"/>
  <c r="C14" i="4" s="1"/>
  <c r="C170" i="4"/>
  <c r="C113" i="4"/>
  <c r="C105" i="4"/>
  <c r="C16" i="4" s="1"/>
  <c r="D269" i="4"/>
  <c r="D198" i="4"/>
  <c r="D67" i="4"/>
  <c r="D53" i="4"/>
  <c r="D52" i="4" s="1"/>
  <c r="D236" i="4"/>
  <c r="C214" i="4"/>
  <c r="C216" i="4"/>
  <c r="C219" i="4"/>
  <c r="C218" i="4" s="1"/>
  <c r="C44" i="4"/>
  <c r="C185" i="4"/>
  <c r="C34" i="4" s="1"/>
  <c r="C36" i="4"/>
  <c r="C175" i="4"/>
  <c r="C275" i="4"/>
  <c r="C200" i="4"/>
  <c r="C270" i="4"/>
  <c r="C153" i="4"/>
  <c r="C237" i="4"/>
  <c r="C172" i="4"/>
  <c r="C180" i="4"/>
  <c r="C193" i="4"/>
  <c r="C148" i="4"/>
  <c r="D147" i="4"/>
  <c r="D26" i="4"/>
  <c r="C57" i="4"/>
  <c r="C245" i="4"/>
  <c r="C234" i="4"/>
  <c r="C229" i="4" s="1"/>
  <c r="C100" i="4"/>
  <c r="C78" i="4"/>
  <c r="C10" i="4"/>
  <c r="C56" i="4" l="1"/>
  <c r="D25" i="4"/>
  <c r="D24" i="4" s="1"/>
  <c r="C251" i="4"/>
  <c r="C244" i="4" s="1"/>
  <c r="D259" i="4"/>
  <c r="D66" i="4"/>
  <c r="D40" i="4"/>
  <c r="D146" i="4"/>
  <c r="C112" i="4"/>
  <c r="C92" i="4"/>
  <c r="C37" i="4"/>
  <c r="C35" i="4" s="1"/>
  <c r="C199" i="4"/>
  <c r="C59" i="4"/>
  <c r="C55" i="4" s="1"/>
  <c r="C29" i="4"/>
  <c r="C53" i="4"/>
  <c r="C236" i="4"/>
  <c r="C30" i="4"/>
  <c r="C33" i="4"/>
  <c r="C67" i="4"/>
  <c r="C269" i="4"/>
  <c r="C27" i="4"/>
  <c r="C68" i="4"/>
  <c r="C31" i="4"/>
  <c r="C187" i="4"/>
  <c r="C26" i="4"/>
  <c r="C147" i="4"/>
  <c r="C51" i="4"/>
  <c r="C6" i="4"/>
  <c r="C15" i="4"/>
  <c r="D62" i="4" l="1"/>
  <c r="D221" i="4"/>
  <c r="C77" i="4"/>
  <c r="C140" i="4" s="1"/>
  <c r="C20" i="4"/>
  <c r="C13" i="4"/>
  <c r="C228" i="4"/>
  <c r="C52" i="4"/>
  <c r="C198" i="4"/>
  <c r="C43" i="4"/>
  <c r="C25" i="4"/>
  <c r="C259" i="4"/>
  <c r="C66" i="4"/>
  <c r="C146" i="4"/>
  <c r="C49" i="4"/>
  <c r="C19" i="4" l="1"/>
  <c r="C5" i="4" s="1"/>
  <c r="C62" i="4"/>
  <c r="C227" i="4"/>
  <c r="C24" i="4"/>
  <c r="C40" i="4"/>
  <c r="C221" i="4"/>
  <c r="C48" i="4"/>
  <c r="C39" i="4" l="1"/>
  <c r="C47" i="4"/>
  <c r="C45" i="4" l="1"/>
  <c r="C70" i="4" l="1"/>
  <c r="D105" i="4" l="1"/>
  <c r="D16" i="4" s="1"/>
  <c r="D86" i="4"/>
  <c r="D230" i="4" l="1"/>
  <c r="D234" i="4"/>
  <c r="D51" i="4" s="1"/>
  <c r="D10" i="4"/>
  <c r="D6" i="4" s="1"/>
  <c r="D78" i="4"/>
  <c r="D93" i="4"/>
  <c r="D100" i="4"/>
  <c r="D15" i="4" s="1"/>
  <c r="D246" i="4" l="1"/>
  <c r="D245" i="4" s="1"/>
  <c r="D244" i="4" s="1"/>
  <c r="D229" i="4"/>
  <c r="D228" i="4" s="1"/>
  <c r="D50" i="4"/>
  <c r="D49" i="4" s="1"/>
  <c r="D48" i="4" s="1"/>
  <c r="D92" i="4"/>
  <c r="D77" i="4" s="1"/>
  <c r="D140" i="4" s="1"/>
  <c r="D14" i="4"/>
  <c r="D13" i="4" s="1"/>
  <c r="D5" i="4" s="1"/>
  <c r="D57" i="4" l="1"/>
  <c r="D56" i="4" s="1"/>
  <c r="D55" i="4" s="1"/>
  <c r="D47" i="4" s="1"/>
  <c r="D227" i="4"/>
  <c r="D39" i="4"/>
  <c r="D45" i="4" l="1"/>
  <c r="D70" i="4" s="1"/>
</calcChain>
</file>

<file path=xl/sharedStrings.xml><?xml version="1.0" encoding="utf-8"?>
<sst xmlns="http://schemas.openxmlformats.org/spreadsheetml/2006/main" count="5620" uniqueCount="769">
  <si>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</si>
  <si>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</si>
  <si>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</si>
  <si>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</si>
  <si>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</si>
  <si>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</si>
  <si>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</si>
  <si>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</si>
  <si>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</si>
  <si>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</si>
  <si>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</si>
  <si>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</si>
  <si>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</si>
  <si>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</si>
  <si>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</si>
  <si>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</si>
  <si>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</si>
  <si>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</si>
  <si>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</si>
  <si>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DRUGI REBALANS BUDžETA REPUBLIKE SRPSKE ZA 2025 -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</si>
  <si>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</si>
  <si>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</si>
  <si>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</si>
  <si>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</si>
  <si>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</si>
  <si>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</si>
  <si>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</si>
  <si>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</si>
  <si>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</si>
  <si>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</si>
  <si>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DRUGI REBALANS BUDžETA REPUBLIKE SRPSKE ZA 2025 - BUDžETSKI PRIHODI I PRIMICI ZA NEFINANSIJSKU IMOVINU</t>
  </si>
  <si>
    <t>PRIMICI ZA NEFINANSIJSKU IMOVINU</t>
  </si>
  <si>
    <t>UKUPNI BUDžETSKI PRIHODI I PRIMICI ZA NEFINANSIJSKU IMOVINU</t>
  </si>
  <si>
    <t>DRUGI REBALANS BUDžETA REPUBLIKE SRPSKE ZA 2025 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</si>
  <si>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</si>
  <si>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</si>
  <si>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</si>
  <si>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</si>
  <si>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DRUGI REBALANS BUDžETA REPUBLIKE SRPSKE ZA 2025 - FUNKCIONALNA KLASIFIKACIJA RASHODA I NETO IZDATAKA ZA NEFINANSIJSKU IMOVINU </t>
  </si>
  <si>
    <t>DRUGI REBALANS BUDžETA REPUBLIKE SRPSKE ZA 2025 -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</si>
  <si>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</si>
  <si>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</si>
  <si>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</si>
  <si>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</si>
  <si>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</si>
  <si>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</si>
  <si>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</si>
  <si>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</si>
  <si>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</si>
  <si>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</si>
  <si>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</si>
  <si>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</si>
  <si>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</si>
  <si>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</si>
  <si>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</si>
  <si>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</si>
  <si>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</si>
  <si>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Drugi rebalans budžeta Republike Srpske za
2025. godinu
(Fond 01)</t>
  </si>
  <si>
    <t>Drugi rebalans budžeta Republike Srpske za
2025.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</si>
  <si>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</si>
  <si>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</si>
  <si>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</si>
  <si>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</si>
  <si>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</si>
  <si>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</si>
  <si>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</si>
  <si>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</si>
  <si>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</si>
  <si>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</si>
  <si>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</si>
  <si>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</si>
  <si>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</si>
  <si>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</si>
  <si>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</si>
  <si>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</si>
  <si>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</si>
  <si>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</si>
  <si>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</si>
  <si>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</si>
  <si>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</si>
  <si>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</si>
  <si>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</si>
  <si>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</si>
  <si>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</si>
  <si>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</si>
  <si>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</si>
  <si>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</si>
  <si>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</si>
  <si>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</si>
  <si>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</si>
  <si>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</si>
  <si>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</si>
  <si>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</si>
  <si>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</si>
  <si>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</si>
  <si>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</si>
  <si>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</si>
  <si>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</si>
  <si>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</si>
  <si>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</si>
  <si>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</si>
  <si>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</si>
  <si>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</si>
  <si>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</si>
  <si>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</si>
  <si>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</si>
  <si>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</si>
  <si>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</si>
  <si>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</si>
  <si>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</si>
  <si>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</si>
  <si>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</si>
  <si>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</si>
  <si>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</si>
  <si>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</si>
  <si>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</si>
  <si>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</si>
  <si>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</si>
  <si>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</si>
  <si>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</si>
  <si>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</si>
  <si>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</si>
  <si>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</si>
  <si>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</si>
  <si>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</si>
  <si>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</si>
  <si>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</si>
  <si>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</si>
  <si>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</si>
  <si>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</si>
  <si>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</si>
  <si>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</si>
  <si>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</si>
  <si>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</si>
  <si>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</si>
  <si>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</si>
  <si>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</si>
  <si>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</si>
  <si>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</si>
  <si>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</si>
  <si>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</si>
  <si>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</si>
  <si>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</si>
  <si>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</si>
  <si>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</si>
  <si>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</si>
  <si>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</si>
  <si>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</si>
  <si>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</si>
  <si>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</si>
  <si>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</si>
  <si>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</si>
  <si>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</si>
  <si>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</si>
  <si>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</si>
  <si>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</si>
  <si>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</si>
  <si>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</si>
  <si>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</si>
  <si>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</si>
  <si>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</si>
  <si>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</si>
  <si>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</si>
  <si>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</si>
  <si>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</si>
  <si>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</si>
  <si>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</si>
  <si>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</si>
  <si>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</si>
  <si>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</si>
  <si>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</si>
  <si>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</si>
  <si>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</si>
  <si>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</si>
  <si>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</si>
  <si>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</si>
  <si>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</si>
  <si>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</si>
  <si>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</si>
  <si>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</si>
  <si>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</si>
  <si>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</si>
  <si>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</si>
  <si>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</si>
  <si>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</si>
  <si>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</si>
  <si>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</si>
  <si>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</si>
  <si>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</si>
  <si>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</si>
  <si>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</si>
  <si>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</si>
  <si>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</si>
  <si>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</si>
  <si>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</si>
  <si>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</si>
  <si>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</si>
  <si>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</si>
  <si>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</si>
  <si>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</si>
  <si>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</si>
  <si>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</si>
  <si>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</si>
  <si>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</si>
  <si>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</si>
  <si>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</si>
  <si>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</si>
  <si>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</si>
  <si>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</si>
  <si>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</si>
  <si>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</si>
  <si>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</si>
  <si>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</si>
  <si>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</si>
  <si>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</si>
  <si>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</si>
  <si>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</si>
  <si>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</si>
  <si>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</si>
  <si>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</si>
  <si>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</si>
  <si>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</si>
  <si>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</si>
  <si>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</si>
  <si>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</si>
  <si>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</si>
  <si>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</si>
  <si>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</si>
  <si>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</si>
  <si>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</si>
  <si>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</si>
  <si>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</si>
  <si>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</si>
  <si>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</si>
  <si>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DRUGI REBALANS BUDžETA REPUBLIKE SRPSKE 2025 -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</si>
  <si>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</si>
  <si>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</si>
  <si>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</si>
  <si>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</si>
  <si>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</si>
  <si>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</si>
  <si>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</si>
  <si>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</si>
  <si>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</si>
  <si>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</si>
  <si>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</si>
  <si>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</si>
  <si>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</si>
  <si>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</si>
  <si>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</si>
  <si>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</si>
  <si>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</si>
  <si>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</si>
  <si>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</si>
  <si>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</si>
  <si>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</si>
  <si>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</si>
  <si>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</si>
  <si>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</si>
  <si>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</si>
  <si>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</si>
  <si>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</si>
  <si>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</si>
  <si>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</si>
  <si>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</si>
  <si>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</si>
  <si>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</si>
  <si>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</si>
  <si>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</si>
  <si>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</si>
  <si>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</si>
  <si>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</si>
  <si>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</si>
  <si>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</si>
  <si>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</si>
  <si>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</si>
  <si>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</si>
  <si>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</si>
  <si>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</si>
  <si>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</si>
  <si>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</si>
  <si>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</si>
  <si>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Tekuće doznake - uvezivanje staža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</si>
  <si>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</si>
  <si>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</si>
  <si>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</si>
  <si>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</si>
  <si>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</si>
  <si>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</si>
  <si>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</si>
  <si>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</si>
  <si>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</si>
  <si>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</si>
  <si>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</si>
  <si>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</si>
  <si>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</si>
  <si>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</si>
  <si>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</si>
  <si>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</si>
  <si>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</si>
  <si>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</si>
  <si>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</si>
  <si>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</si>
  <si>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</si>
  <si>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</si>
  <si>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</si>
  <si>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</si>
  <si>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</si>
  <si>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</si>
  <si>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Ostali nepomenuti rashodi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</si>
  <si>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</si>
  <si>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</si>
  <si>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</si>
  <si>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</si>
  <si>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</si>
  <si>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</si>
  <si>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</si>
  <si>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</si>
  <si>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</si>
  <si>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</si>
  <si>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</si>
  <si>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</si>
  <si>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</si>
  <si>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</si>
  <si>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</si>
  <si>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</si>
  <si>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</si>
  <si>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</si>
  <si>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</si>
  <si>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</si>
  <si>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</si>
  <si>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</si>
  <si>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</si>
  <si>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</si>
  <si>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</si>
  <si>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</si>
  <si>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</si>
  <si>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</si>
  <si>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</si>
  <si>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</si>
  <si>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</si>
  <si>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otplatu neizmirenih obaveza iz ranijih godina</t>
  </si>
  <si>
    <t>Broj budžetske organizacije: 20</t>
  </si>
  <si>
    <t>Broj budžetske organizacije: 21</t>
  </si>
  <si>
    <t>Broj budžetske organizacije: 22</t>
  </si>
  <si>
    <t>Transferi za sufinansiranje projekata finansiranih iz sredstava međunarodnih finansijskih i nefinansijskih institucija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</si>
  <si>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</si>
  <si>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</si>
  <si>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</si>
  <si>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</si>
  <si>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</si>
  <si>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</si>
  <si>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</si>
  <si>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</si>
  <si>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</si>
  <si>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</si>
  <si>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</si>
  <si>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</si>
  <si>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</si>
  <si>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</si>
  <si>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</si>
  <si>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</si>
  <si>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</si>
  <si>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</si>
  <si>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</si>
  <si>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</si>
  <si>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</si>
  <si>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</si>
  <si>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</si>
  <si>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</si>
  <si>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</si>
  <si>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</si>
  <si>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</si>
  <si>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</si>
  <si>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</si>
  <si>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</si>
  <si>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</si>
  <si>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</si>
  <si>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</si>
  <si>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</si>
  <si>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</si>
  <si>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</si>
  <si>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</si>
  <si>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</si>
  <si>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</si>
  <si>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</si>
  <si>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</si>
  <si>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</si>
  <si>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</si>
  <si>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</si>
  <si>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</si>
  <si>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</si>
  <si>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</si>
  <si>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</si>
  <si>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</si>
  <si>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</si>
  <si>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</si>
  <si>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</si>
  <si>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</si>
  <si>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</si>
  <si>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</si>
  <si>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</si>
  <si>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</si>
  <si>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</si>
  <si>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</si>
  <si>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</si>
  <si>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</si>
  <si>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</si>
  <si>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</si>
  <si>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</si>
  <si>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</si>
  <si>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</si>
  <si>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</si>
  <si>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</si>
  <si>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</si>
  <si>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</si>
  <si>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</si>
  <si>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</si>
  <si>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</si>
  <si>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</si>
  <si>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</si>
  <si>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</si>
  <si>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</si>
  <si>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</si>
  <si>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</si>
  <si>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Izdaci za izgradnju i pribavljanje zgrada i ostalih objekata</t>
  </si>
  <si>
    <t>Tekući grantovi fondacijama i udruženjima građana</t>
  </si>
  <si>
    <t>Tekući grantovi Karitasu u Republici Srpskoj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</si>
  <si>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</si>
  <si>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</si>
  <si>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</si>
  <si>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</si>
  <si>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</si>
  <si>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</si>
  <si>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</si>
  <si>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</si>
  <si>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</si>
  <si>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</si>
  <si>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</si>
  <si>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</si>
  <si>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</si>
  <si>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Transferi jedinicama lokalne samouprave -  javne zdravstvene ustanove</t>
  </si>
  <si>
    <t>Transfer Fondu za zdravstveno osiguranje za izmirenje obaveza prema dijaliznim centrima</t>
  </si>
  <si>
    <t>Izdaci za nematerijalnu prozvedenu imovinu</t>
  </si>
  <si>
    <t>Subvencije nefinansijskim subjektima u oblasti veterinarstva</t>
  </si>
  <si>
    <t>Subvencije nefinansijskim subjektima u oblasti lovstva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</si>
  <si>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</si>
  <si>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</si>
  <si>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</si>
  <si>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</si>
  <si>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</si>
  <si>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</si>
  <si>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</si>
  <si>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</si>
  <si>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</si>
  <si>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</si>
  <si>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 xml:space="preserve">Transfer za Nacionalni park "Sutjeska" </t>
  </si>
  <si>
    <t>Transfer za Nacionalni park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</si>
  <si>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</si>
  <si>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</si>
  <si>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</si>
  <si>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</si>
  <si>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</si>
  <si>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</si>
  <si>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</si>
  <si>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</si>
  <si>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</si>
  <si>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</si>
  <si>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</si>
  <si>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</si>
  <si>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</si>
  <si>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</si>
  <si>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</si>
  <si>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</si>
  <si>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</si>
  <si>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</si>
  <si>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</si>
  <si>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</si>
  <si>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</si>
  <si>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</si>
  <si>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</si>
  <si>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</si>
  <si>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</si>
  <si>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</si>
  <si>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</si>
  <si>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</si>
  <si>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</si>
  <si>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</si>
  <si>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</si>
  <si>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</si>
  <si>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</si>
  <si>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</si>
  <si>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</si>
  <si>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</si>
  <si>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Ukupno Javne investicije:</t>
  </si>
  <si>
    <t>Rashodi za obilježavanje događaja od republičkog značaja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</si>
  <si>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</si>
  <si>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</si>
  <si>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</si>
  <si>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</si>
  <si>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</si>
  <si>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</si>
  <si>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</si>
  <si>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</si>
  <si>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</si>
  <si>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</si>
  <si>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</si>
  <si>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</si>
  <si>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</si>
  <si>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</si>
  <si>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</si>
  <si>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</si>
  <si>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</si>
  <si>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</si>
  <si>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</si>
  <si>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</si>
  <si>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</si>
  <si>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</si>
  <si>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</si>
  <si>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</si>
  <si>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</si>
  <si>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Izdaci za otplatu neizmirenih obaveza iz ranijih godina - otpremnine po članu 152.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</si>
  <si>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</si>
  <si>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</si>
  <si>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</si>
  <si>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</si>
  <si>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</si>
  <si>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</si>
  <si>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</si>
  <si>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</si>
  <si>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</si>
  <si>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</si>
  <si>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</si>
  <si>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od značaja za širu društvenu zajednicu</t>
  </si>
  <si>
    <t>Projekat podrške za izgradnju, adaptaciju i opremanje objekata za djecu i omladinu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</si>
  <si>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</si>
  <si>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</si>
  <si>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</si>
  <si>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</si>
  <si>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</si>
  <si>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</si>
  <si>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</si>
  <si>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</si>
  <si>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</si>
  <si>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</si>
  <si>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</si>
  <si>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</si>
  <si>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</si>
  <si>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</si>
  <si>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</si>
  <si>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</si>
  <si>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</si>
  <si>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Centar za jednakost i ravnopravnost polova Republike Srpske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</si>
  <si>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</si>
  <si>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</si>
  <si>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</si>
  <si>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</si>
  <si>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</si>
  <si>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</si>
  <si>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</si>
  <si>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</si>
  <si>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</si>
  <si>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</si>
  <si>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</si>
  <si>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</si>
  <si>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</si>
  <si>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</si>
  <si>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</si>
  <si>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100-119,200-272,300-333,400-438,500-548,600-624,700-724,800-861,900-965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</si>
  <si>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</si>
  <si>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</si>
  <si>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</si>
  <si>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</si>
  <si>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</si>
  <si>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</si>
  <si>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</si>
  <si>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</si>
  <si>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</si>
  <si>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001-093</t>
  </si>
  <si>
    <t>Naziv potrošačke jedinice: Republički pedagoški zavod</t>
  </si>
  <si>
    <t>Naziv potrošačke jedinice: Institucije kulture</t>
  </si>
  <si>
    <t>Broj potrošačke jedinice: 001-073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</si>
  <si>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</si>
  <si>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</si>
  <si>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</si>
  <si>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</si>
  <si>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</si>
  <si>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</si>
  <si>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</si>
  <si>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</si>
  <si>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</si>
  <si>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</si>
  <si>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</si>
  <si>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</si>
  <si>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</si>
  <si>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</si>
  <si>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</si>
  <si>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</si>
  <si>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</si>
  <si>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</si>
  <si>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</si>
  <si>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</si>
  <si>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</si>
  <si>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</si>
  <si>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</si>
  <si>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</si>
  <si>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</si>
  <si>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</si>
  <si>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</si>
  <si>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</si>
  <si>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</si>
  <si>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</si>
  <si>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</si>
  <si>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</si>
  <si>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</si>
  <si>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</si>
  <si>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</si>
  <si>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</si>
  <si>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</si>
  <si>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</si>
  <si>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</si>
  <si>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</si>
  <si>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</si>
  <si>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</si>
  <si>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</si>
  <si>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</si>
  <si>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</si>
  <si>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</si>
  <si>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</si>
  <si>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</si>
  <si>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</si>
  <si>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</si>
  <si>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</si>
  <si>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</si>
  <si>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</si>
  <si>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</si>
  <si>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</si>
  <si>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</si>
  <si>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</si>
  <si>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</si>
  <si>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</si>
  <si>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</si>
  <si>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</si>
  <si>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</si>
  <si>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</si>
  <si>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</si>
  <si>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</si>
  <si>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</si>
  <si>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</si>
  <si>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</si>
  <si>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</si>
  <si>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</si>
  <si>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</si>
  <si>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</si>
  <si>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</si>
  <si>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</si>
  <si>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</si>
  <si>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</si>
  <si>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</si>
  <si>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</si>
  <si>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</si>
  <si>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</si>
  <si>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</si>
  <si>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</si>
  <si>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</si>
  <si>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</si>
  <si>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</si>
  <si>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</si>
  <si>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</si>
  <si>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</si>
  <si>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</si>
  <si>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</si>
  <si>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</si>
  <si>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</si>
  <si>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</si>
  <si>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JU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</si>
  <si>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</si>
  <si>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</si>
  <si>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</si>
  <si>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Ministarstvo zdravlja i socijalne zaštite</t>
  </si>
  <si>
    <t>Tekući grant Agenciji za sertifikaciju,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</si>
  <si>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</si>
  <si>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</si>
  <si>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</si>
  <si>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</si>
  <si>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</si>
  <si>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</si>
  <si>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</si>
  <si>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</si>
  <si>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</si>
  <si>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</si>
  <si>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</si>
  <si>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</si>
  <si>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</si>
  <si>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</si>
  <si>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</si>
  <si>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</si>
  <si>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</si>
  <si>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</si>
  <si>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</si>
  <si>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</si>
  <si>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</si>
  <si>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</si>
  <si>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</si>
  <si>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</si>
  <si>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</si>
  <si>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</si>
  <si>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</si>
  <si>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</si>
  <si>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</si>
  <si>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</si>
  <si>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</si>
  <si>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</si>
  <si>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</si>
  <si>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</si>
  <si>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</si>
  <si>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</si>
  <si>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</si>
  <si>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</si>
  <si>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</si>
  <si>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</si>
  <si>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</si>
  <si>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</si>
  <si>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</si>
  <si>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</si>
  <si>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</si>
  <si>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</si>
  <si>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</si>
  <si>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</si>
  <si>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</si>
  <si>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</si>
  <si>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</si>
  <si>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</si>
  <si>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</si>
  <si>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</si>
  <si>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</si>
  <si>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</si>
  <si>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</si>
  <si>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</si>
  <si>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</si>
  <si>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</si>
  <si>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</si>
  <si>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</si>
  <si>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</si>
  <si>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</si>
  <si>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</si>
  <si>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</si>
  <si>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</si>
  <si>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</si>
  <si>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</si>
  <si>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</si>
  <si>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</si>
  <si>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</si>
  <si>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</si>
  <si>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</si>
  <si>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</si>
  <si>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</si>
  <si>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</si>
  <si>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</si>
  <si>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Transferi od ostalih jediica vlasti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</si>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</sst>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i/>
      <sz val="18"/>
      <name val="Times New Roman"/>
      <family val="1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4195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36" borderId="9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2" fillId="0" borderId="13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0" borderId="0"/>
    <xf numFmtId="0" fontId="6" fillId="0" borderId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180" fontId="32" fillId="0" borderId="0" applyFont="0" applyFill="0" applyBorder="0" applyAlignment="0" applyProtection="0"/>
  </cellStyleXfs>
  <cellXfs count="245">
    <xf numFmtId="0" fontId="0" fillId="0" borderId="0" xfId="0"/>
    <xf numFmtId="0" fontId="33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vertical="center"/>
    </xf>
    <xf numFmtId="3" fontId="34" fillId="0" borderId="0" xfId="4" applyNumberFormat="1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center" vertical="center"/>
    </xf>
    <xf numFmtId="0" fontId="34" fillId="0" borderId="0" xfId="4" applyFont="1" applyFill="1" applyBorder="1" applyAlignment="1" applyProtection="1">
      <alignment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3" fillId="0" borderId="2" xfId="4" applyFont="1" applyFill="1" applyBorder="1" applyAlignment="1" applyProtection="1">
      <alignment horizontal="center" vertical="center" wrapText="1"/>
    </xf>
    <xf numFmtId="0" fontId="33" fillId="0" borderId="6" xfId="4" applyFont="1" applyFill="1" applyBorder="1" applyAlignment="1" applyProtection="1">
      <alignment horizontal="center" vertical="center" wrapText="1"/>
    </xf>
    <xf numFmtId="3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1" xfId="4" applyFont="1" applyFill="1" applyBorder="1" applyAlignment="1" applyProtection="1">
      <alignment horizontal="center" vertical="center" wrapText="1"/>
    </xf>
    <xf numFmtId="3" fontId="33" fillId="0" borderId="1" xfId="4" applyNumberFormat="1" applyFont="1" applyFill="1" applyBorder="1" applyAlignment="1" applyProtection="1">
      <alignment horizontal="center" vertical="center" wrapText="1"/>
    </xf>
    <xf numFmtId="0" fontId="33" fillId="0" borderId="0" xfId="4" applyFont="1" applyFill="1" applyBorder="1" applyAlignment="1" applyProtection="1">
      <alignment horizontal="center" vertical="center" wrapText="1"/>
    </xf>
    <xf numFmtId="3" fontId="33" fillId="0" borderId="0" xfId="4" applyNumberFormat="1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1" fontId="34" fillId="3" borderId="2" xfId="0" applyNumberFormat="1" applyFont="1" applyFill="1" applyBorder="1" applyAlignment="1" applyProtection="1">
      <alignment horizontal="center" vertical="center"/>
    </xf>
    <xf numFmtId="0" fontId="33" fillId="3" borderId="6" xfId="0" applyFont="1" applyFill="1" applyBorder="1" applyAlignment="1" applyProtection="1">
      <alignment horizontal="left" vertical="center" wrapText="1"/>
    </xf>
    <xf numFmtId="3" fontId="33" fillId="3" borderId="6" xfId="0" applyNumberFormat="1" applyFont="1" applyFill="1" applyBorder="1" applyAlignment="1" applyProtection="1">
      <alignment horizontal="right" vertical="center" wrapText="1"/>
    </xf>
    <xf numFmtId="0" fontId="33" fillId="2" borderId="0" xfId="4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Alignment="1" applyProtection="1">
      <alignment vertical="center" wrapText="1"/>
    </xf>
    <xf numFmtId="0" fontId="33" fillId="0" borderId="0" xfId="4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5" fillId="0" borderId="0" xfId="4" applyFont="1" applyFill="1" applyBorder="1" applyAlignment="1" applyProtection="1">
      <alignment vertical="center"/>
    </xf>
    <xf numFmtId="0" fontId="33" fillId="0" borderId="0" xfId="1" applyFont="1" applyFill="1" applyBorder="1" applyProtection="1"/>
    <xf numFmtId="0" fontId="34" fillId="0" borderId="0" xfId="1" applyFont="1" applyFill="1" applyBorder="1" applyAlignment="1" applyProtection="1">
      <alignment wrapText="1"/>
    </xf>
    <xf numFmtId="3" fontId="33" fillId="0" borderId="0" xfId="1" applyNumberFormat="1" applyFont="1" applyFill="1" applyBorder="1" applyAlignment="1" applyProtection="1">
      <alignment horizontal="right" wrapText="1"/>
    </xf>
    <xf numFmtId="0" fontId="34" fillId="0" borderId="0" xfId="1" applyFont="1" applyFill="1" applyBorder="1" applyProtection="1"/>
    <xf numFmtId="0" fontId="33" fillId="0" borderId="0" xfId="1" applyFont="1" applyFill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wrapText="1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3" fillId="0" borderId="5" xfId="4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left" vertical="center"/>
    </xf>
    <xf numFmtId="0" fontId="33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left" vertical="center" wrapText="1"/>
    </xf>
    <xf numFmtId="0" fontId="36" fillId="0" borderId="0" xfId="1" applyFont="1" applyFill="1" applyBorder="1" applyAlignment="1" applyProtection="1">
      <alignment horizontal="left" vertical="center" wrapText="1"/>
    </xf>
    <xf numFmtId="3" fontId="36" fillId="0" borderId="0" xfId="1" applyNumberFormat="1" applyFont="1" applyFill="1" applyBorder="1" applyAlignment="1" applyProtection="1">
      <alignment horizontal="right" vertical="center" wrapText="1"/>
    </xf>
    <xf numFmtId="0" fontId="34" fillId="0" borderId="0" xfId="1" quotePrefix="1" applyFont="1" applyFill="1" applyBorder="1" applyAlignment="1" applyProtection="1">
      <alignment horizontal="right" vertical="center"/>
    </xf>
    <xf numFmtId="0" fontId="34" fillId="0" borderId="0" xfId="1" applyFont="1" applyFill="1" applyBorder="1" applyAlignment="1" applyProtection="1">
      <alignment horizontal="left" vertical="center" wrapText="1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0" fontId="36" fillId="0" borderId="0" xfId="1" quotePrefix="1" applyFont="1" applyFill="1" applyBorder="1" applyAlignment="1" applyProtection="1">
      <alignment horizontal="left" vertical="center"/>
    </xf>
    <xf numFmtId="0" fontId="36" fillId="0" borderId="0" xfId="1" applyFont="1" applyFill="1" applyBorder="1" applyAlignment="1" applyProtection="1">
      <alignment vertical="center" wrapText="1"/>
    </xf>
    <xf numFmtId="3" fontId="36" fillId="0" borderId="0" xfId="1" quotePrefix="1" applyNumberFormat="1" applyFont="1" applyFill="1" applyBorder="1" applyAlignment="1" applyProtection="1">
      <alignment horizontal="right" vertical="center" wrapText="1"/>
    </xf>
    <xf numFmtId="0" fontId="36" fillId="0" borderId="0" xfId="1" applyFont="1" applyFill="1" applyBorder="1" applyProtection="1"/>
    <xf numFmtId="0" fontId="33" fillId="0" borderId="0" xfId="1" quotePrefix="1" applyFont="1" applyFill="1" applyBorder="1" applyAlignment="1" applyProtection="1">
      <alignment horizontal="left" vertical="center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Alignment="1" applyProtection="1">
      <alignment horizontal="right" vertical="center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6" fillId="0" borderId="0" xfId="1" quotePrefix="1" applyFont="1" applyFill="1" applyBorder="1" applyAlignment="1" applyProtection="1">
      <alignment horizontal="left" vertical="center" wrapText="1"/>
    </xf>
    <xf numFmtId="0" fontId="34" fillId="0" borderId="0" xfId="1" applyFont="1" applyFill="1" applyBorder="1" applyAlignment="1" applyProtection="1">
      <alignment vertical="center"/>
    </xf>
    <xf numFmtId="0" fontId="36" fillId="0" borderId="0" xfId="1" applyFont="1" applyFill="1" applyBorder="1" applyAlignment="1" applyProtection="1">
      <alignment horizontal="left" vertical="center"/>
    </xf>
    <xf numFmtId="0" fontId="33" fillId="2" borderId="0" xfId="1" applyFont="1" applyFill="1" applyBorder="1" applyProtection="1"/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4" fillId="2" borderId="0" xfId="0" applyFont="1" applyFill="1" applyBorder="1" applyAlignment="1">
      <alignment vertical="center" wrapText="1"/>
    </xf>
    <xf numFmtId="1" fontId="34" fillId="3" borderId="0" xfId="0" applyNumberFormat="1" applyFont="1" applyFill="1" applyBorder="1" applyAlignment="1" applyProtection="1">
      <alignment horizontal="center" vertical="center"/>
    </xf>
    <xf numFmtId="0" fontId="33" fillId="3" borderId="0" xfId="0" applyFont="1" applyFill="1" applyBorder="1" applyAlignment="1" applyProtection="1">
      <alignment horizontal="left" vertical="center" wrapText="1"/>
    </xf>
    <xf numFmtId="3" fontId="33" fillId="3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vertical="center" wrapText="1"/>
    </xf>
    <xf numFmtId="0" fontId="36" fillId="0" borderId="0" xfId="4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6" fillId="0" borderId="0" xfId="4" applyNumberFormat="1" applyFont="1" applyFill="1" applyBorder="1" applyAlignment="1" applyProtection="1">
      <alignment horizontal="right" vertical="center" wrapText="1"/>
    </xf>
    <xf numFmtId="0" fontId="36" fillId="0" borderId="0" xfId="4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right" vertical="center"/>
    </xf>
    <xf numFmtId="0" fontId="33" fillId="0" borderId="0" xfId="4" applyFont="1" applyFill="1" applyBorder="1" applyAlignment="1" applyProtection="1">
      <alignment horizontal="left" vertical="center"/>
    </xf>
    <xf numFmtId="0" fontId="33" fillId="0" borderId="0" xfId="4" applyFont="1" applyFill="1" applyBorder="1" applyAlignment="1" applyProtection="1">
      <alignment vertical="center" wrapText="1"/>
    </xf>
    <xf numFmtId="0" fontId="33" fillId="0" borderId="4" xfId="4" applyFont="1" applyFill="1" applyBorder="1" applyAlignment="1" applyProtection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 wrapText="1"/>
    </xf>
    <xf numFmtId="3" fontId="33" fillId="3" borderId="0" xfId="4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37" fillId="0" borderId="1" xfId="0" applyFont="1" applyFill="1" applyBorder="1" applyAlignment="1" applyProtection="1">
      <alignment vertical="center"/>
    </xf>
    <xf numFmtId="3" fontId="37" fillId="0" borderId="1" xfId="0" applyNumberFormat="1" applyFont="1" applyFill="1" applyBorder="1" applyAlignment="1" applyProtection="1">
      <alignment vertical="center" wrapText="1"/>
    </xf>
    <xf numFmtId="3" fontId="37" fillId="0" borderId="1" xfId="0" applyNumberFormat="1" applyFont="1" applyFill="1" applyBorder="1" applyAlignment="1" applyProtection="1">
      <alignment vertical="center"/>
    </xf>
    <xf numFmtId="3" fontId="37" fillId="0" borderId="3" xfId="0" applyNumberFormat="1" applyFont="1" applyFill="1" applyBorder="1" applyAlignment="1" applyProtection="1">
      <alignment horizontal="center" vertical="center" wrapText="1"/>
    </xf>
    <xf numFmtId="3" fontId="37" fillId="0" borderId="6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>
      <alignment vertical="center" wrapText="1"/>
    </xf>
    <xf numFmtId="1" fontId="38" fillId="0" borderId="3" xfId="0" applyNumberFormat="1" applyFont="1" applyFill="1" applyBorder="1" applyAlignment="1" applyProtection="1">
      <alignment horizontal="center" vertical="center"/>
    </xf>
    <xf numFmtId="0" fontId="38" fillId="0" borderId="3" xfId="0" applyFont="1" applyFill="1" applyBorder="1" applyAlignment="1" applyProtection="1">
      <alignment horizontal="center" vertical="center" wrapText="1"/>
    </xf>
    <xf numFmtId="3" fontId="38" fillId="0" borderId="3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 applyProtection="1">
      <alignment horizontal="left" vertical="center"/>
    </xf>
    <xf numFmtId="1" fontId="38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left" vertical="center"/>
    </xf>
    <xf numFmtId="3" fontId="37" fillId="0" borderId="0" xfId="0" applyNumberFormat="1" applyFont="1" applyFill="1" applyBorder="1" applyAlignment="1">
      <alignment horizontal="right" vertical="center"/>
    </xf>
    <xf numFmtId="1" fontId="38" fillId="0" borderId="0" xfId="0" applyNumberFormat="1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>
      <alignment vertical="center" wrapText="1"/>
    </xf>
    <xf numFmtId="1" fontId="38" fillId="0" borderId="3" xfId="0" applyNumberFormat="1" applyFont="1" applyFill="1" applyBorder="1" applyAlignment="1" applyProtection="1">
      <alignment horizontal="center" vertical="center" wrapText="1"/>
    </xf>
    <xf numFmtId="0" fontId="37" fillId="0" borderId="3" xfId="0" applyFont="1" applyFill="1" applyBorder="1" applyAlignment="1" applyProtection="1">
      <alignment horizontal="left" vertical="center" wrapText="1"/>
    </xf>
    <xf numFmtId="3" fontId="37" fillId="0" borderId="3" xfId="0" applyNumberFormat="1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horizontal="center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right" vertical="center"/>
    </xf>
    <xf numFmtId="0" fontId="39" fillId="0" borderId="0" xfId="0" applyFont="1" applyFill="1" applyBorder="1" applyAlignment="1">
      <alignment vertical="center"/>
    </xf>
    <xf numFmtId="3" fontId="37" fillId="0" borderId="3" xfId="0" applyNumberFormat="1" applyFont="1" applyFill="1" applyBorder="1" applyAlignment="1" applyProtection="1">
      <alignment horizontal="right" vertical="center"/>
    </xf>
    <xf numFmtId="1" fontId="38" fillId="0" borderId="0" xfId="0" applyNumberFormat="1" applyFont="1" applyFill="1" applyBorder="1" applyAlignment="1" applyProtection="1">
      <alignment horizontal="right" vertical="center"/>
    </xf>
    <xf numFmtId="1" fontId="37" fillId="0" borderId="3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>
      <alignment vertical="center"/>
    </xf>
    <xf numFmtId="1" fontId="38" fillId="0" borderId="0" xfId="2" applyNumberFormat="1" applyFont="1" applyFill="1" applyBorder="1" applyAlignment="1" applyProtection="1">
      <alignment vertical="center"/>
    </xf>
    <xf numFmtId="2" fontId="38" fillId="0" borderId="0" xfId="2" applyNumberFormat="1" applyFont="1" applyFill="1" applyBorder="1" applyAlignment="1" applyProtection="1">
      <alignment horizontal="left" vertical="center" wrapText="1"/>
    </xf>
    <xf numFmtId="1" fontId="37" fillId="0" borderId="5" xfId="0" applyNumberFormat="1" applyFont="1" applyFill="1" applyBorder="1" applyAlignment="1" applyProtection="1">
      <alignment horizontal="center" vertical="center"/>
    </xf>
    <xf numFmtId="0" fontId="37" fillId="0" borderId="5" xfId="0" applyFont="1" applyFill="1" applyBorder="1" applyAlignment="1" applyProtection="1">
      <alignment horizontal="left" vertical="center" wrapText="1"/>
    </xf>
    <xf numFmtId="3" fontId="37" fillId="0" borderId="5" xfId="0" applyNumberFormat="1" applyFont="1" applyFill="1" applyBorder="1" applyAlignment="1" applyProtection="1">
      <alignment horizontal="right" vertical="center"/>
    </xf>
    <xf numFmtId="0" fontId="38" fillId="0" borderId="0" xfId="2" applyFont="1" applyFill="1" applyBorder="1" applyAlignment="1" applyProtection="1">
      <alignment horizontal="left" vertical="center" wrapText="1"/>
    </xf>
    <xf numFmtId="0" fontId="38" fillId="0" borderId="5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3" fontId="38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 applyAlignment="1" applyProtection="1">
      <alignment horizontal="right" vertical="center"/>
    </xf>
    <xf numFmtId="0" fontId="37" fillId="0" borderId="0" xfId="0" applyNumberFormat="1" applyFont="1" applyFill="1" applyBorder="1" applyAlignment="1" applyProtection="1">
      <alignment horizontal="left" vertical="center" wrapText="1"/>
    </xf>
    <xf numFmtId="4" fontId="37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top" wrapText="1"/>
    </xf>
    <xf numFmtId="1" fontId="37" fillId="0" borderId="6" xfId="0" applyNumberFormat="1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 applyProtection="1">
      <alignment horizontal="left" vertical="center" wrapText="1"/>
    </xf>
    <xf numFmtId="3" fontId="37" fillId="0" borderId="6" xfId="0" applyNumberFormat="1" applyFont="1" applyFill="1" applyBorder="1" applyAlignment="1" applyProtection="1">
      <alignment horizontal="right" vertical="center"/>
    </xf>
    <xf numFmtId="0" fontId="37" fillId="0" borderId="6" xfId="0" applyFont="1" applyFill="1" applyBorder="1" applyAlignment="1">
      <alignment vertical="center"/>
    </xf>
    <xf numFmtId="1" fontId="39" fillId="0" borderId="0" xfId="0" applyNumberFormat="1" applyFont="1" applyFill="1" applyBorder="1" applyAlignment="1" applyProtection="1">
      <alignment vertical="center" wrapText="1"/>
    </xf>
    <xf numFmtId="0" fontId="37" fillId="0" borderId="5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3" fontId="38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8" fillId="0" borderId="6" xfId="0" applyFont="1" applyFill="1" applyBorder="1" applyAlignment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0" fontId="37" fillId="0" borderId="6" xfId="0" applyFont="1" applyFill="1" applyBorder="1" applyAlignment="1">
      <alignment horizontal="left" vertical="center"/>
    </xf>
    <xf numFmtId="3" fontId="39" fillId="0" borderId="0" xfId="2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vertical="center"/>
    </xf>
    <xf numFmtId="0" fontId="42" fillId="0" borderId="1" xfId="0" applyFont="1" applyFill="1" applyBorder="1" applyAlignment="1" applyProtection="1">
      <alignment horizontal="left" vertical="center"/>
    </xf>
    <xf numFmtId="3" fontId="42" fillId="0" borderId="1" xfId="0" applyNumberFormat="1" applyFont="1" applyFill="1" applyBorder="1" applyAlignment="1" applyProtection="1">
      <alignment vertical="center" wrapText="1"/>
    </xf>
    <xf numFmtId="3" fontId="42" fillId="0" borderId="1" xfId="0" applyNumberFormat="1" applyFont="1" applyFill="1" applyBorder="1" applyAlignment="1" applyProtection="1">
      <alignment vertical="center"/>
    </xf>
    <xf numFmtId="0" fontId="43" fillId="0" borderId="0" xfId="0" applyFont="1" applyFill="1" applyBorder="1" applyAlignment="1">
      <alignment vertical="center"/>
    </xf>
    <xf numFmtId="3" fontId="42" fillId="0" borderId="6" xfId="0" applyNumberFormat="1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1" fontId="43" fillId="0" borderId="6" xfId="0" applyNumberFormat="1" applyFont="1" applyFill="1" applyBorder="1" applyAlignment="1" applyProtection="1">
      <alignment horizontal="center" vertical="center"/>
    </xf>
    <xf numFmtId="0" fontId="43" fillId="0" borderId="6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center" vertical="center" wrapText="1"/>
    </xf>
    <xf numFmtId="3" fontId="43" fillId="0" borderId="0" xfId="4122" applyNumberFormat="1" applyFont="1" applyFill="1" applyBorder="1" applyAlignment="1">
      <alignment vertical="center"/>
    </xf>
    <xf numFmtId="1" fontId="44" fillId="0" borderId="0" xfId="0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vertical="center" wrapText="1"/>
    </xf>
    <xf numFmtId="3" fontId="43" fillId="0" borderId="0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 applyProtection="1">
      <alignment horizontal="right" vertical="center" wrapText="1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/>
    </xf>
    <xf numFmtId="0" fontId="42" fillId="0" borderId="21" xfId="1" quotePrefix="1" applyFont="1" applyFill="1" applyBorder="1" applyAlignment="1" applyProtection="1">
      <alignment horizontal="left" vertical="center"/>
    </xf>
    <xf numFmtId="0" fontId="42" fillId="0" borderId="0" xfId="1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1" applyFont="1" applyFill="1" applyBorder="1" applyAlignment="1" applyProtection="1">
      <alignment vertical="center" wrapText="1"/>
    </xf>
    <xf numFmtId="3" fontId="44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horizontal="right" vertical="center"/>
    </xf>
    <xf numFmtId="0" fontId="43" fillId="0" borderId="0" xfId="1" applyFont="1" applyFill="1" applyBorder="1" applyAlignment="1" applyProtection="1">
      <alignment vertical="center" wrapText="1"/>
    </xf>
    <xf numFmtId="1" fontId="42" fillId="0" borderId="6" xfId="0" applyNumberFormat="1" applyFont="1" applyFill="1" applyBorder="1" applyAlignment="1" applyProtection="1">
      <alignment horizontal="center" vertical="center"/>
    </xf>
    <xf numFmtId="0" fontId="42" fillId="0" borderId="6" xfId="0" applyFont="1" applyFill="1" applyBorder="1" applyAlignment="1" applyProtection="1">
      <alignment horizontal="left" vertical="center" wrapText="1"/>
    </xf>
    <xf numFmtId="3" fontId="42" fillId="0" borderId="6" xfId="0" applyNumberFormat="1" applyFont="1" applyFill="1" applyBorder="1" applyAlignment="1" applyProtection="1">
      <alignment horizontal="right" vertical="center"/>
    </xf>
    <xf numFmtId="1" fontId="42" fillId="0" borderId="0" xfId="0" applyNumberFormat="1" applyFont="1" applyFill="1" applyBorder="1" applyAlignment="1" applyProtection="1">
      <alignment horizontal="center" vertical="center"/>
    </xf>
    <xf numFmtId="2" fontId="44" fillId="0" borderId="0" xfId="0" applyNumberFormat="1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44" fillId="0" borderId="21" xfId="1" quotePrefix="1" applyFont="1" applyFill="1" applyBorder="1" applyAlignment="1" applyProtection="1">
      <alignment horizontal="left" vertical="center"/>
    </xf>
    <xf numFmtId="0" fontId="42" fillId="0" borderId="0" xfId="0" applyNumberFormat="1" applyFont="1" applyFill="1" applyBorder="1" applyAlignment="1" applyProtection="1">
      <alignment horizontal="left" vertical="center" wrapText="1"/>
    </xf>
    <xf numFmtId="0" fontId="42" fillId="0" borderId="0" xfId="1" quotePrefix="1" applyFont="1" applyFill="1" applyBorder="1" applyAlignment="1" applyProtection="1">
      <alignment horizontal="left" vertical="center"/>
    </xf>
    <xf numFmtId="0" fontId="43" fillId="0" borderId="0" xfId="1" quotePrefix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horizontal="center" vertical="center"/>
    </xf>
    <xf numFmtId="4" fontId="42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>
      <alignment vertical="center"/>
    </xf>
    <xf numFmtId="3" fontId="42" fillId="0" borderId="6" xfId="0" applyNumberFormat="1" applyFont="1" applyFill="1" applyBorder="1" applyAlignment="1" applyProtection="1">
      <alignment horizontal="right" vertical="center" wrapText="1"/>
    </xf>
    <xf numFmtId="0" fontId="43" fillId="0" borderId="6" xfId="0" applyFont="1" applyFill="1" applyBorder="1" applyAlignment="1">
      <alignment vertical="center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4" fillId="0" borderId="0" xfId="1" applyNumberFormat="1" applyFont="1" applyFill="1" applyBorder="1" applyAlignment="1" applyProtection="1">
      <alignment vertical="center" wrapText="1"/>
    </xf>
    <xf numFmtId="1" fontId="44" fillId="0" borderId="0" xfId="0" applyNumberFormat="1" applyFont="1" applyFill="1" applyBorder="1" applyAlignment="1" applyProtection="1">
      <alignment vertical="center"/>
    </xf>
    <xf numFmtId="0" fontId="42" fillId="0" borderId="6" xfId="0" applyFont="1" applyFill="1" applyBorder="1" applyAlignment="1">
      <alignment vertical="center"/>
    </xf>
    <xf numFmtId="0" fontId="43" fillId="0" borderId="21" xfId="1" quotePrefix="1" applyFont="1" applyFill="1" applyBorder="1" applyAlignment="1" applyProtection="1">
      <alignment horizontal="right" vertical="center"/>
    </xf>
    <xf numFmtId="0" fontId="43" fillId="0" borderId="0" xfId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vertical="center"/>
    </xf>
    <xf numFmtId="0" fontId="42" fillId="0" borderId="0" xfId="1" applyFont="1" applyFill="1" applyBorder="1" applyAlignment="1" applyProtection="1">
      <alignment vertical="center" wrapText="1"/>
    </xf>
    <xf numFmtId="0" fontId="43" fillId="0" borderId="0" xfId="1" applyFont="1" applyFill="1" applyBorder="1" applyAlignment="1" applyProtection="1">
      <alignment horizontal="right" vertical="center"/>
    </xf>
    <xf numFmtId="0" fontId="43" fillId="0" borderId="0" xfId="1" quotePrefix="1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horizontal="left" vertical="center" indent="1"/>
    </xf>
    <xf numFmtId="3" fontId="42" fillId="0" borderId="0" xfId="0" applyNumberFormat="1" applyFont="1" applyFill="1" applyBorder="1" applyAlignment="1">
      <alignment vertical="center"/>
    </xf>
    <xf numFmtId="3" fontId="43" fillId="0" borderId="0" xfId="0" applyNumberFormat="1" applyFont="1" applyFill="1" applyBorder="1" applyAlignment="1">
      <alignment vertical="center"/>
    </xf>
    <xf numFmtId="0" fontId="44" fillId="0" borderId="0" xfId="1" quotePrefix="1" applyFont="1" applyFill="1" applyBorder="1" applyAlignment="1" applyProtection="1">
      <alignment horizontal="left" vertical="center" wrapText="1"/>
    </xf>
    <xf numFmtId="0" fontId="33" fillId="3" borderId="0" xfId="0" applyFont="1" applyFill="1" applyBorder="1" applyAlignment="1" applyProtection="1">
      <alignment horizontal="center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 applyProtection="1">
      <alignment horizontal="left" vertical="center" wrapText="1"/>
    </xf>
  </cellXfs>
  <cellStyles count="4195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2 2 2" xfId="4182"/>
    <cellStyle name="Calculation 2 2 3" xfId="4164"/>
    <cellStyle name="Calculation 2 3" xfId="1352"/>
    <cellStyle name="Calculation 2 3 2" xfId="1353"/>
    <cellStyle name="Calculation 2 3 2 2" xfId="4183"/>
    <cellStyle name="Calculation 2 3 3" xfId="4165"/>
    <cellStyle name="Calculation 2 4" xfId="1354"/>
    <cellStyle name="Calculation 2 4 2" xfId="4176"/>
    <cellStyle name="Calculation 2 5" xfId="4158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 9" xfId="4194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2 2 2" xfId="4184"/>
    <cellStyle name="Input 2 2 3" xfId="4166"/>
    <cellStyle name="Input 2 3" xfId="1486"/>
    <cellStyle name="Input 2 3 2" xfId="1487"/>
    <cellStyle name="Input 2 3 2 2" xfId="4185"/>
    <cellStyle name="Input 2 3 3" xfId="4167"/>
    <cellStyle name="Input 2 4" xfId="1488"/>
    <cellStyle name="Input 2 4 2" xfId="4177"/>
    <cellStyle name="Input 2 5" xfId="4159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2 2" xfId="4157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5" xfId="4156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2 2 2" xfId="4186"/>
    <cellStyle name="Note 2 2 2 3" xfId="4168"/>
    <cellStyle name="Note 2 2 3" xfId="3988"/>
    <cellStyle name="Note 2 2 3 2" xfId="3989"/>
    <cellStyle name="Note 2 2 3 2 2" xfId="4187"/>
    <cellStyle name="Note 2 2 3 3" xfId="4169"/>
    <cellStyle name="Note 2 2 4" xfId="3990"/>
    <cellStyle name="Note 2 2 4 2" xfId="4179"/>
    <cellStyle name="Note 2 2 5" xfId="4161"/>
    <cellStyle name="Note 2 3" xfId="3991"/>
    <cellStyle name="Note 2 3 2" xfId="3992"/>
    <cellStyle name="Note 2 3 2 2" xfId="4188"/>
    <cellStyle name="Note 2 3 3" xfId="4170"/>
    <cellStyle name="Note 2 4" xfId="3993"/>
    <cellStyle name="Note 2 4 2" xfId="3994"/>
    <cellStyle name="Note 2 4 2 2" xfId="4189"/>
    <cellStyle name="Note 2 4 3" xfId="4171"/>
    <cellStyle name="Note 2 5" xfId="3995"/>
    <cellStyle name="Note 2 5 2" xfId="4178"/>
    <cellStyle name="Note 2 6" xfId="4160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2 2 2" xfId="4190"/>
    <cellStyle name="Output 2 2 3" xfId="4172"/>
    <cellStyle name="Output 2 3" xfId="4119"/>
    <cellStyle name="Output 2 3 2" xfId="4120"/>
    <cellStyle name="Output 2 3 2 2" xfId="4191"/>
    <cellStyle name="Output 2 3 3" xfId="4173"/>
    <cellStyle name="Output 2 4" xfId="4121"/>
    <cellStyle name="Output 2 4 2" xfId="4180"/>
    <cellStyle name="Output 2 5" xfId="4162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2 2 2" xfId="4192"/>
    <cellStyle name="Total 2 2 3" xfId="4174"/>
    <cellStyle name="Total 2 3" xfId="4141"/>
    <cellStyle name="Total 2 3 2" xfId="4142"/>
    <cellStyle name="Total 2 3 2 2" xfId="4193"/>
    <cellStyle name="Total 2 3 3" xfId="4175"/>
    <cellStyle name="Total 2 4" xfId="4143"/>
    <cellStyle name="Total 2 4 2" xfId="4181"/>
    <cellStyle name="Total 2 5" xfId="416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3FFFF"/>
      <color rgb="FFDDEBF7"/>
      <color rgb="FFFFFFCC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view="pageBreakPreview" zoomScale="60" zoomScaleNormal="75" workbookViewId="0">
      <pane xSplit="2" ySplit="4" topLeftCell="C32" activePane="bottomRight" state="frozen"/>
      <selection activeCell="J95" sqref="J95"/>
      <selection pane="topRight" activeCell="J95" sqref="J95"/>
      <selection pane="bottomLeft" activeCell="J95" sqref="J95"/>
      <selection pane="bottomRight" activeCell="C46" sqref="C46"/>
    </sheetView>
  </sheetViews>
  <sheetFormatPr defaultRowHeight="27.75" x14ac:dyDescent="0.2"/>
  <cols>
    <col min="1" max="1" width="33.140625" style="6" customWidth="1"/>
    <col min="2" max="2" width="168" style="7" customWidth="1"/>
    <col min="3" max="4" width="40.140625" style="4" customWidth="1"/>
    <col min="5" max="104" width="9.140625" style="4"/>
    <col min="105" max="105" width="9.140625" style="4" bestFit="1" customWidth="1"/>
    <col min="106" max="106" width="101.85546875" style="4" customWidth="1"/>
    <col min="107" max="107" width="16.5703125" style="4" bestFit="1" customWidth="1"/>
    <col min="108" max="108" width="9.140625" style="4" customWidth="1"/>
    <col min="109" max="360" width="9.140625" style="4"/>
    <col min="361" max="361" width="9.140625" style="4" bestFit="1" customWidth="1"/>
    <col min="362" max="362" width="101.85546875" style="4" customWidth="1"/>
    <col min="363" max="363" width="16.5703125" style="4" bestFit="1" customWidth="1"/>
    <col min="364" max="364" width="9.140625" style="4" customWidth="1"/>
    <col min="365" max="616" width="9.140625" style="4"/>
    <col min="617" max="617" width="9.140625" style="4" bestFit="1" customWidth="1"/>
    <col min="618" max="618" width="101.85546875" style="4" customWidth="1"/>
    <col min="619" max="619" width="16.5703125" style="4" bestFit="1" customWidth="1"/>
    <col min="620" max="620" width="9.140625" style="4" customWidth="1"/>
    <col min="621" max="872" width="9.140625" style="4"/>
    <col min="873" max="873" width="9.140625" style="4" bestFit="1" customWidth="1"/>
    <col min="874" max="874" width="101.85546875" style="4" customWidth="1"/>
    <col min="875" max="875" width="16.5703125" style="4" bestFit="1" customWidth="1"/>
    <col min="876" max="876" width="9.140625" style="4" customWidth="1"/>
    <col min="877" max="1128" width="9.140625" style="4"/>
    <col min="1129" max="1129" width="9.140625" style="4" bestFit="1" customWidth="1"/>
    <col min="1130" max="1130" width="101.85546875" style="4" customWidth="1"/>
    <col min="1131" max="1131" width="16.5703125" style="4" bestFit="1" customWidth="1"/>
    <col min="1132" max="1132" width="9.140625" style="4" customWidth="1"/>
    <col min="1133" max="1384" width="9.140625" style="4"/>
    <col min="1385" max="1385" width="9.140625" style="4" bestFit="1" customWidth="1"/>
    <col min="1386" max="1386" width="101.85546875" style="4" customWidth="1"/>
    <col min="1387" max="1387" width="16.5703125" style="4" bestFit="1" customWidth="1"/>
    <col min="1388" max="1388" width="9.140625" style="4" customWidth="1"/>
    <col min="1389" max="1640" width="9.140625" style="4"/>
    <col min="1641" max="1641" width="9.140625" style="4" bestFit="1" customWidth="1"/>
    <col min="1642" max="1642" width="101.85546875" style="4" customWidth="1"/>
    <col min="1643" max="1643" width="16.5703125" style="4" bestFit="1" customWidth="1"/>
    <col min="1644" max="1644" width="9.140625" style="4" customWidth="1"/>
    <col min="1645" max="1896" width="9.140625" style="4"/>
    <col min="1897" max="1897" width="9.140625" style="4" bestFit="1" customWidth="1"/>
    <col min="1898" max="1898" width="101.85546875" style="4" customWidth="1"/>
    <col min="1899" max="1899" width="16.5703125" style="4" bestFit="1" customWidth="1"/>
    <col min="1900" max="1900" width="9.140625" style="4" customWidth="1"/>
    <col min="1901" max="2152" width="9.140625" style="4"/>
    <col min="2153" max="2153" width="9.140625" style="4" bestFit="1" customWidth="1"/>
    <col min="2154" max="2154" width="101.85546875" style="4" customWidth="1"/>
    <col min="2155" max="2155" width="16.5703125" style="4" bestFit="1" customWidth="1"/>
    <col min="2156" max="2156" width="9.140625" style="4" customWidth="1"/>
    <col min="2157" max="2408" width="9.140625" style="4"/>
    <col min="2409" max="2409" width="9.140625" style="4" bestFit="1" customWidth="1"/>
    <col min="2410" max="2410" width="101.85546875" style="4" customWidth="1"/>
    <col min="2411" max="2411" width="16.5703125" style="4" bestFit="1" customWidth="1"/>
    <col min="2412" max="2412" width="9.140625" style="4" customWidth="1"/>
    <col min="2413" max="2664" width="9.140625" style="4"/>
    <col min="2665" max="2665" width="9.140625" style="4" bestFit="1" customWidth="1"/>
    <col min="2666" max="2666" width="101.85546875" style="4" customWidth="1"/>
    <col min="2667" max="2667" width="16.5703125" style="4" bestFit="1" customWidth="1"/>
    <col min="2668" max="2668" width="9.140625" style="4" customWidth="1"/>
    <col min="2669" max="2920" width="9.140625" style="4"/>
    <col min="2921" max="2921" width="9.140625" style="4" bestFit="1" customWidth="1"/>
    <col min="2922" max="2922" width="101.85546875" style="4" customWidth="1"/>
    <col min="2923" max="2923" width="16.5703125" style="4" bestFit="1" customWidth="1"/>
    <col min="2924" max="2924" width="9.140625" style="4" customWidth="1"/>
    <col min="2925" max="3176" width="9.140625" style="4"/>
    <col min="3177" max="3177" width="9.140625" style="4" bestFit="1" customWidth="1"/>
    <col min="3178" max="3178" width="101.85546875" style="4" customWidth="1"/>
    <col min="3179" max="3179" width="16.5703125" style="4" bestFit="1" customWidth="1"/>
    <col min="3180" max="3180" width="9.140625" style="4" customWidth="1"/>
    <col min="3181" max="3432" width="9.140625" style="4"/>
    <col min="3433" max="3433" width="9.140625" style="4" bestFit="1" customWidth="1"/>
    <col min="3434" max="3434" width="101.85546875" style="4" customWidth="1"/>
    <col min="3435" max="3435" width="16.5703125" style="4" bestFit="1" customWidth="1"/>
    <col min="3436" max="3436" width="9.140625" style="4" customWidth="1"/>
    <col min="3437" max="3688" width="9.140625" style="4"/>
    <col min="3689" max="3689" width="9.140625" style="4" bestFit="1" customWidth="1"/>
    <col min="3690" max="3690" width="101.85546875" style="4" customWidth="1"/>
    <col min="3691" max="3691" width="16.5703125" style="4" bestFit="1" customWidth="1"/>
    <col min="3692" max="3692" width="9.140625" style="4" customWidth="1"/>
    <col min="3693" max="3944" width="9.140625" style="4"/>
    <col min="3945" max="3945" width="9.140625" style="4" bestFit="1" customWidth="1"/>
    <col min="3946" max="3946" width="101.85546875" style="4" customWidth="1"/>
    <col min="3947" max="3947" width="16.5703125" style="4" bestFit="1" customWidth="1"/>
    <col min="3948" max="3948" width="9.140625" style="4" customWidth="1"/>
    <col min="3949" max="4200" width="9.140625" style="4"/>
    <col min="4201" max="4201" width="9.140625" style="4" bestFit="1" customWidth="1"/>
    <col min="4202" max="4202" width="101.85546875" style="4" customWidth="1"/>
    <col min="4203" max="4203" width="16.5703125" style="4" bestFit="1" customWidth="1"/>
    <col min="4204" max="4204" width="9.140625" style="4" customWidth="1"/>
    <col min="4205" max="4456" width="9.140625" style="4"/>
    <col min="4457" max="4457" width="9.140625" style="4" bestFit="1" customWidth="1"/>
    <col min="4458" max="4458" width="101.85546875" style="4" customWidth="1"/>
    <col min="4459" max="4459" width="16.5703125" style="4" bestFit="1" customWidth="1"/>
    <col min="4460" max="4460" width="9.140625" style="4" customWidth="1"/>
    <col min="4461" max="4712" width="9.140625" style="4"/>
    <col min="4713" max="4713" width="9.140625" style="4" bestFit="1" customWidth="1"/>
    <col min="4714" max="4714" width="101.85546875" style="4" customWidth="1"/>
    <col min="4715" max="4715" width="16.5703125" style="4" bestFit="1" customWidth="1"/>
    <col min="4716" max="4716" width="9.140625" style="4" customWidth="1"/>
    <col min="4717" max="4968" width="9.140625" style="4"/>
    <col min="4969" max="4969" width="9.140625" style="4" bestFit="1" customWidth="1"/>
    <col min="4970" max="4970" width="101.85546875" style="4" customWidth="1"/>
    <col min="4971" max="4971" width="16.5703125" style="4" bestFit="1" customWidth="1"/>
    <col min="4972" max="4972" width="9.140625" style="4" customWidth="1"/>
    <col min="4973" max="5224" width="9.140625" style="4"/>
    <col min="5225" max="5225" width="9.140625" style="4" bestFit="1" customWidth="1"/>
    <col min="5226" max="5226" width="101.85546875" style="4" customWidth="1"/>
    <col min="5227" max="5227" width="16.5703125" style="4" bestFit="1" customWidth="1"/>
    <col min="5228" max="5228" width="9.140625" style="4" customWidth="1"/>
    <col min="5229" max="5480" width="9.140625" style="4"/>
    <col min="5481" max="5481" width="9.140625" style="4" bestFit="1" customWidth="1"/>
    <col min="5482" max="5482" width="101.85546875" style="4" customWidth="1"/>
    <col min="5483" max="5483" width="16.5703125" style="4" bestFit="1" customWidth="1"/>
    <col min="5484" max="5484" width="9.140625" style="4" customWidth="1"/>
    <col min="5485" max="5736" width="9.140625" style="4"/>
    <col min="5737" max="5737" width="9.140625" style="4" bestFit="1" customWidth="1"/>
    <col min="5738" max="5738" width="101.85546875" style="4" customWidth="1"/>
    <col min="5739" max="5739" width="16.5703125" style="4" bestFit="1" customWidth="1"/>
    <col min="5740" max="5740" width="9.140625" style="4" customWidth="1"/>
    <col min="5741" max="5992" width="9.140625" style="4"/>
    <col min="5993" max="5993" width="9.140625" style="4" bestFit="1" customWidth="1"/>
    <col min="5994" max="5994" width="101.85546875" style="4" customWidth="1"/>
    <col min="5995" max="5995" width="16.5703125" style="4" bestFit="1" customWidth="1"/>
    <col min="5996" max="5996" width="9.140625" style="4" customWidth="1"/>
    <col min="5997" max="6248" width="9.140625" style="4"/>
    <col min="6249" max="6249" width="9.140625" style="4" bestFit="1" customWidth="1"/>
    <col min="6250" max="6250" width="101.85546875" style="4" customWidth="1"/>
    <col min="6251" max="6251" width="16.5703125" style="4" bestFit="1" customWidth="1"/>
    <col min="6252" max="6252" width="9.140625" style="4" customWidth="1"/>
    <col min="6253" max="6504" width="9.140625" style="4"/>
    <col min="6505" max="6505" width="9.140625" style="4" bestFit="1" customWidth="1"/>
    <col min="6506" max="6506" width="101.85546875" style="4" customWidth="1"/>
    <col min="6507" max="6507" width="16.5703125" style="4" bestFit="1" customWidth="1"/>
    <col min="6508" max="6508" width="9.140625" style="4" customWidth="1"/>
    <col min="6509" max="6760" width="9.140625" style="4"/>
    <col min="6761" max="6761" width="9.140625" style="4" bestFit="1" customWidth="1"/>
    <col min="6762" max="6762" width="101.85546875" style="4" customWidth="1"/>
    <col min="6763" max="6763" width="16.5703125" style="4" bestFit="1" customWidth="1"/>
    <col min="6764" max="6764" width="9.140625" style="4" customWidth="1"/>
    <col min="6765" max="7016" width="9.140625" style="4"/>
    <col min="7017" max="7017" width="9.140625" style="4" bestFit="1" customWidth="1"/>
    <col min="7018" max="7018" width="101.85546875" style="4" customWidth="1"/>
    <col min="7019" max="7019" width="16.5703125" style="4" bestFit="1" customWidth="1"/>
    <col min="7020" max="7020" width="9.140625" style="4" customWidth="1"/>
    <col min="7021" max="7272" width="9.140625" style="4"/>
    <col min="7273" max="7273" width="9.140625" style="4" bestFit="1" customWidth="1"/>
    <col min="7274" max="7274" width="101.85546875" style="4" customWidth="1"/>
    <col min="7275" max="7275" width="16.5703125" style="4" bestFit="1" customWidth="1"/>
    <col min="7276" max="7276" width="9.140625" style="4" customWidth="1"/>
    <col min="7277" max="7528" width="9.140625" style="4"/>
    <col min="7529" max="7529" width="9.140625" style="4" bestFit="1" customWidth="1"/>
    <col min="7530" max="7530" width="101.85546875" style="4" customWidth="1"/>
    <col min="7531" max="7531" width="16.5703125" style="4" bestFit="1" customWidth="1"/>
    <col min="7532" max="7532" width="9.140625" style="4" customWidth="1"/>
    <col min="7533" max="7784" width="9.140625" style="4"/>
    <col min="7785" max="7785" width="9.140625" style="4" bestFit="1" customWidth="1"/>
    <col min="7786" max="7786" width="101.85546875" style="4" customWidth="1"/>
    <col min="7787" max="7787" width="16.5703125" style="4" bestFit="1" customWidth="1"/>
    <col min="7788" max="7788" width="9.140625" style="4" customWidth="1"/>
    <col min="7789" max="8040" width="9.140625" style="4"/>
    <col min="8041" max="8041" width="9.140625" style="4" bestFit="1" customWidth="1"/>
    <col min="8042" max="8042" width="101.85546875" style="4" customWidth="1"/>
    <col min="8043" max="8043" width="16.5703125" style="4" bestFit="1" customWidth="1"/>
    <col min="8044" max="8044" width="9.140625" style="4" customWidth="1"/>
    <col min="8045" max="8296" width="9.140625" style="4"/>
    <col min="8297" max="8297" width="9.140625" style="4" bestFit="1" customWidth="1"/>
    <col min="8298" max="8298" width="101.85546875" style="4" customWidth="1"/>
    <col min="8299" max="8299" width="16.5703125" style="4" bestFit="1" customWidth="1"/>
    <col min="8300" max="8300" width="9.140625" style="4" customWidth="1"/>
    <col min="8301" max="8552" width="9.140625" style="4"/>
    <col min="8553" max="8553" width="9.140625" style="4" bestFit="1" customWidth="1"/>
    <col min="8554" max="8554" width="101.85546875" style="4" customWidth="1"/>
    <col min="8555" max="8555" width="16.5703125" style="4" bestFit="1" customWidth="1"/>
    <col min="8556" max="8556" width="9.140625" style="4" customWidth="1"/>
    <col min="8557" max="8808" width="9.140625" style="4"/>
    <col min="8809" max="8809" width="9.140625" style="4" bestFit="1" customWidth="1"/>
    <col min="8810" max="8810" width="101.85546875" style="4" customWidth="1"/>
    <col min="8811" max="8811" width="16.5703125" style="4" bestFit="1" customWidth="1"/>
    <col min="8812" max="8812" width="9.140625" style="4" customWidth="1"/>
    <col min="8813" max="9064" width="9.140625" style="4"/>
    <col min="9065" max="9065" width="9.140625" style="4" bestFit="1" customWidth="1"/>
    <col min="9066" max="9066" width="101.85546875" style="4" customWidth="1"/>
    <col min="9067" max="9067" width="16.5703125" style="4" bestFit="1" customWidth="1"/>
    <col min="9068" max="9068" width="9.140625" style="4" customWidth="1"/>
    <col min="9069" max="9320" width="9.140625" style="4"/>
    <col min="9321" max="9321" width="9.140625" style="4" bestFit="1" customWidth="1"/>
    <col min="9322" max="9322" width="101.85546875" style="4" customWidth="1"/>
    <col min="9323" max="9323" width="16.5703125" style="4" bestFit="1" customWidth="1"/>
    <col min="9324" max="9324" width="9.140625" style="4" customWidth="1"/>
    <col min="9325" max="9576" width="9.140625" style="4"/>
    <col min="9577" max="9577" width="9.140625" style="4" bestFit="1" customWidth="1"/>
    <col min="9578" max="9578" width="101.85546875" style="4" customWidth="1"/>
    <col min="9579" max="9579" width="16.5703125" style="4" bestFit="1" customWidth="1"/>
    <col min="9580" max="9580" width="9.140625" style="4" customWidth="1"/>
    <col min="9581" max="9832" width="9.140625" style="4"/>
    <col min="9833" max="9833" width="9.140625" style="4" bestFit="1" customWidth="1"/>
    <col min="9834" max="9834" width="101.85546875" style="4" customWidth="1"/>
    <col min="9835" max="9835" width="16.5703125" style="4" bestFit="1" customWidth="1"/>
    <col min="9836" max="9836" width="9.140625" style="4" customWidth="1"/>
    <col min="9837" max="10088" width="9.140625" style="4"/>
    <col min="10089" max="10089" width="9.140625" style="4" bestFit="1" customWidth="1"/>
    <col min="10090" max="10090" width="101.85546875" style="4" customWidth="1"/>
    <col min="10091" max="10091" width="16.5703125" style="4" bestFit="1" customWidth="1"/>
    <col min="10092" max="10092" width="9.140625" style="4" customWidth="1"/>
    <col min="10093" max="10344" width="9.140625" style="4"/>
    <col min="10345" max="10345" width="9.140625" style="4" bestFit="1" customWidth="1"/>
    <col min="10346" max="10346" width="101.85546875" style="4" customWidth="1"/>
    <col min="10347" max="10347" width="16.5703125" style="4" bestFit="1" customWidth="1"/>
    <col min="10348" max="10348" width="9.140625" style="4" customWidth="1"/>
    <col min="10349" max="10600" width="9.140625" style="4"/>
    <col min="10601" max="10601" width="9.140625" style="4" bestFit="1" customWidth="1"/>
    <col min="10602" max="10602" width="101.85546875" style="4" customWidth="1"/>
    <col min="10603" max="10603" width="16.5703125" style="4" bestFit="1" customWidth="1"/>
    <col min="10604" max="10604" width="9.140625" style="4" customWidth="1"/>
    <col min="10605" max="10856" width="9.140625" style="4"/>
    <col min="10857" max="10857" width="9.140625" style="4" bestFit="1" customWidth="1"/>
    <col min="10858" max="10858" width="101.85546875" style="4" customWidth="1"/>
    <col min="10859" max="10859" width="16.5703125" style="4" bestFit="1" customWidth="1"/>
    <col min="10860" max="10860" width="9.140625" style="4" customWidth="1"/>
    <col min="10861" max="11112" width="9.140625" style="4"/>
    <col min="11113" max="11113" width="9.140625" style="4" bestFit="1" customWidth="1"/>
    <col min="11114" max="11114" width="101.85546875" style="4" customWidth="1"/>
    <col min="11115" max="11115" width="16.5703125" style="4" bestFit="1" customWidth="1"/>
    <col min="11116" max="11116" width="9.140625" style="4" customWidth="1"/>
    <col min="11117" max="11368" width="9.140625" style="4"/>
    <col min="11369" max="11369" width="9.140625" style="4" bestFit="1" customWidth="1"/>
    <col min="11370" max="11370" width="101.85546875" style="4" customWidth="1"/>
    <col min="11371" max="11371" width="16.5703125" style="4" bestFit="1" customWidth="1"/>
    <col min="11372" max="11372" width="9.140625" style="4" customWidth="1"/>
    <col min="11373" max="11624" width="9.140625" style="4"/>
    <col min="11625" max="11625" width="9.140625" style="4" bestFit="1" customWidth="1"/>
    <col min="11626" max="11626" width="101.85546875" style="4" customWidth="1"/>
    <col min="11627" max="11627" width="16.5703125" style="4" bestFit="1" customWidth="1"/>
    <col min="11628" max="11628" width="9.140625" style="4" customWidth="1"/>
    <col min="11629" max="11880" width="9.140625" style="4"/>
    <col min="11881" max="11881" width="9.140625" style="4" bestFit="1" customWidth="1"/>
    <col min="11882" max="11882" width="101.85546875" style="4" customWidth="1"/>
    <col min="11883" max="11883" width="16.5703125" style="4" bestFit="1" customWidth="1"/>
    <col min="11884" max="11884" width="9.140625" style="4" customWidth="1"/>
    <col min="11885" max="12136" width="9.140625" style="4"/>
    <col min="12137" max="12137" width="9.140625" style="4" bestFit="1" customWidth="1"/>
    <col min="12138" max="12138" width="101.85546875" style="4" customWidth="1"/>
    <col min="12139" max="12139" width="16.5703125" style="4" bestFit="1" customWidth="1"/>
    <col min="12140" max="12140" width="9.140625" style="4" customWidth="1"/>
    <col min="12141" max="12392" width="9.140625" style="4"/>
    <col min="12393" max="12393" width="9.140625" style="4" bestFit="1" customWidth="1"/>
    <col min="12394" max="12394" width="101.85546875" style="4" customWidth="1"/>
    <col min="12395" max="12395" width="16.5703125" style="4" bestFit="1" customWidth="1"/>
    <col min="12396" max="12396" width="9.140625" style="4" customWidth="1"/>
    <col min="12397" max="12648" width="9.140625" style="4"/>
    <col min="12649" max="12649" width="9.140625" style="4" bestFit="1" customWidth="1"/>
    <col min="12650" max="12650" width="101.85546875" style="4" customWidth="1"/>
    <col min="12651" max="12651" width="16.5703125" style="4" bestFit="1" customWidth="1"/>
    <col min="12652" max="12652" width="9.140625" style="4" customWidth="1"/>
    <col min="12653" max="12904" width="9.140625" style="4"/>
    <col min="12905" max="12905" width="9.140625" style="4" bestFit="1" customWidth="1"/>
    <col min="12906" max="12906" width="101.85546875" style="4" customWidth="1"/>
    <col min="12907" max="12907" width="16.5703125" style="4" bestFit="1" customWidth="1"/>
    <col min="12908" max="12908" width="9.140625" style="4" customWidth="1"/>
    <col min="12909" max="13160" width="9.140625" style="4"/>
    <col min="13161" max="13161" width="9.140625" style="4" bestFit="1" customWidth="1"/>
    <col min="13162" max="13162" width="101.85546875" style="4" customWidth="1"/>
    <col min="13163" max="13163" width="16.5703125" style="4" bestFit="1" customWidth="1"/>
    <col min="13164" max="13164" width="9.140625" style="4" customWidth="1"/>
    <col min="13165" max="13416" width="9.140625" style="4"/>
    <col min="13417" max="13417" width="9.140625" style="4" bestFit="1" customWidth="1"/>
    <col min="13418" max="13418" width="101.85546875" style="4" customWidth="1"/>
    <col min="13419" max="13419" width="16.5703125" style="4" bestFit="1" customWidth="1"/>
    <col min="13420" max="13420" width="9.140625" style="4" customWidth="1"/>
    <col min="13421" max="13672" width="9.140625" style="4"/>
    <col min="13673" max="13673" width="9.140625" style="4" bestFit="1" customWidth="1"/>
    <col min="13674" max="13674" width="101.85546875" style="4" customWidth="1"/>
    <col min="13675" max="13675" width="16.5703125" style="4" bestFit="1" customWidth="1"/>
    <col min="13676" max="13676" width="9.140625" style="4" customWidth="1"/>
    <col min="13677" max="13928" width="9.140625" style="4"/>
    <col min="13929" max="13929" width="9.140625" style="4" bestFit="1" customWidth="1"/>
    <col min="13930" max="13930" width="101.85546875" style="4" customWidth="1"/>
    <col min="13931" max="13931" width="16.5703125" style="4" bestFit="1" customWidth="1"/>
    <col min="13932" max="13932" width="9.140625" style="4" customWidth="1"/>
    <col min="13933" max="14184" width="9.140625" style="4"/>
    <col min="14185" max="14185" width="9.140625" style="4" bestFit="1" customWidth="1"/>
    <col min="14186" max="14186" width="101.85546875" style="4" customWidth="1"/>
    <col min="14187" max="14187" width="16.5703125" style="4" bestFit="1" customWidth="1"/>
    <col min="14188" max="14188" width="9.140625" style="4" customWidth="1"/>
    <col min="14189" max="14440" width="9.140625" style="4"/>
    <col min="14441" max="14441" width="9.140625" style="4" bestFit="1" customWidth="1"/>
    <col min="14442" max="14442" width="101.85546875" style="4" customWidth="1"/>
    <col min="14443" max="14443" width="16.5703125" style="4" bestFit="1" customWidth="1"/>
    <col min="14444" max="14444" width="9.140625" style="4" customWidth="1"/>
    <col min="14445" max="14696" width="9.140625" style="4"/>
    <col min="14697" max="14697" width="9.140625" style="4" bestFit="1" customWidth="1"/>
    <col min="14698" max="14698" width="101.85546875" style="4" customWidth="1"/>
    <col min="14699" max="14699" width="16.5703125" style="4" bestFit="1" customWidth="1"/>
    <col min="14700" max="14700" width="9.140625" style="4" customWidth="1"/>
    <col min="14701" max="14952" width="9.140625" style="4"/>
    <col min="14953" max="14953" width="9.140625" style="4" bestFit="1" customWidth="1"/>
    <col min="14954" max="14954" width="101.85546875" style="4" customWidth="1"/>
    <col min="14955" max="14955" width="16.5703125" style="4" bestFit="1" customWidth="1"/>
    <col min="14956" max="14956" width="9.140625" style="4" customWidth="1"/>
    <col min="14957" max="15208" width="9.140625" style="4"/>
    <col min="15209" max="15209" width="9.140625" style="4" bestFit="1" customWidth="1"/>
    <col min="15210" max="15210" width="101.85546875" style="4" customWidth="1"/>
    <col min="15211" max="15211" width="16.5703125" style="4" bestFit="1" customWidth="1"/>
    <col min="15212" max="15212" width="9.140625" style="4" customWidth="1"/>
    <col min="15213" max="15464" width="9.140625" style="4"/>
    <col min="15465" max="15465" width="9.140625" style="4" bestFit="1" customWidth="1"/>
    <col min="15466" max="15466" width="101.85546875" style="4" customWidth="1"/>
    <col min="15467" max="15467" width="16.5703125" style="4" bestFit="1" customWidth="1"/>
    <col min="15468" max="15468" width="9.140625" style="4" customWidth="1"/>
    <col min="15469" max="15720" width="9.140625" style="4"/>
    <col min="15721" max="15721" width="9.140625" style="4" bestFit="1" customWidth="1"/>
    <col min="15722" max="15722" width="101.85546875" style="4" customWidth="1"/>
    <col min="15723" max="15723" width="16.5703125" style="4" bestFit="1" customWidth="1"/>
    <col min="15724" max="15724" width="9.140625" style="4" customWidth="1"/>
    <col min="15725" max="15976" width="9.140625" style="4"/>
    <col min="15977" max="15977" width="9.140625" style="4" bestFit="1" customWidth="1"/>
    <col min="15978" max="15978" width="101.85546875" style="4" customWidth="1"/>
    <col min="15979" max="15979" width="16.5703125" style="4" bestFit="1" customWidth="1"/>
    <col min="15980" max="15980" width="9.140625" style="4" customWidth="1"/>
    <col min="15981" max="16384" width="9.140625" style="4"/>
  </cols>
  <sheetData>
    <row r="1" spans="1:4" x14ac:dyDescent="0.2">
      <c r="A1" s="1" t="s">
        <v>39</v>
      </c>
      <c r="B1" s="2"/>
    </row>
    <row r="2" spans="1:4" x14ac:dyDescent="0.2">
      <c r="C2" s="5"/>
      <c r="D2" s="5"/>
    </row>
    <row r="3" spans="1:4" ht="186.75" customHeight="1" x14ac:dyDescent="0.2">
      <c r="A3" s="9" t="s">
        <v>44</v>
      </c>
      <c r="B3" s="10" t="s">
        <v>45</v>
      </c>
      <c r="C3" s="11" t="s">
        <v>57</v>
      </c>
      <c r="D3" s="11" t="s">
        <v>58</v>
      </c>
    </row>
    <row r="4" spans="1:4" x14ac:dyDescent="0.2">
      <c r="A4" s="12">
        <v>1</v>
      </c>
      <c r="B4" s="12">
        <v>2</v>
      </c>
      <c r="C4" s="13">
        <v>3</v>
      </c>
      <c r="D4" s="13">
        <v>4</v>
      </c>
    </row>
    <row r="5" spans="1:4" s="1" customFormat="1" ht="27" x14ac:dyDescent="0.2">
      <c r="A5" s="14"/>
      <c r="B5" s="2" t="s">
        <v>21</v>
      </c>
      <c r="C5" s="3">
        <f t="shared" ref="C5" si="0">C6+C13+C21+C19</f>
        <v>5472859300</v>
      </c>
      <c r="D5" s="3">
        <f t="shared" ref="D5" si="1">D6+D13+D21+D19</f>
        <v>207225600</v>
      </c>
    </row>
    <row r="6" spans="1:4" s="1" customFormat="1" ht="27" x14ac:dyDescent="0.2">
      <c r="A6" s="2">
        <v>710000</v>
      </c>
      <c r="B6" s="2" t="s">
        <v>71</v>
      </c>
      <c r="C6" s="3">
        <f t="shared" ref="C6" si="2">SUM(C7:C12)</f>
        <v>5065931500</v>
      </c>
      <c r="D6" s="3">
        <f t="shared" ref="D6" si="3">SUM(D7:D12)</f>
        <v>165500000</v>
      </c>
    </row>
    <row r="7" spans="1:4" x14ac:dyDescent="0.2">
      <c r="A7" s="16">
        <v>711000</v>
      </c>
      <c r="B7" s="17" t="s">
        <v>72</v>
      </c>
      <c r="C7" s="8">
        <f t="shared" ref="C7" si="4">C79</f>
        <v>898546500</v>
      </c>
      <c r="D7" s="8">
        <f t="shared" ref="D7" si="5">D79</f>
        <v>0</v>
      </c>
    </row>
    <row r="8" spans="1:4" x14ac:dyDescent="0.2">
      <c r="A8" s="16">
        <v>712000</v>
      </c>
      <c r="B8" s="17" t="s">
        <v>100</v>
      </c>
      <c r="C8" s="8">
        <f t="shared" ref="C8" si="6">C82</f>
        <v>1843239100</v>
      </c>
      <c r="D8" s="8">
        <f t="shared" ref="D8" si="7">D82</f>
        <v>0</v>
      </c>
    </row>
    <row r="9" spans="1:4" x14ac:dyDescent="0.2">
      <c r="A9" s="16">
        <v>714000</v>
      </c>
      <c r="B9" s="17" t="s">
        <v>59</v>
      </c>
      <c r="C9" s="8">
        <f t="shared" ref="C9" si="8">C84</f>
        <v>21450000</v>
      </c>
      <c r="D9" s="8">
        <f t="shared" ref="D9" si="9">D84</f>
        <v>0</v>
      </c>
    </row>
    <row r="10" spans="1:4" x14ac:dyDescent="0.2">
      <c r="A10" s="16">
        <v>715000</v>
      </c>
      <c r="B10" s="17" t="s">
        <v>60</v>
      </c>
      <c r="C10" s="8">
        <f t="shared" ref="C10" si="10">C86</f>
        <v>40000</v>
      </c>
      <c r="D10" s="8">
        <f t="shared" ref="D10" si="11">D86</f>
        <v>0</v>
      </c>
    </row>
    <row r="11" spans="1:4" x14ac:dyDescent="0.2">
      <c r="A11" s="16">
        <v>717000</v>
      </c>
      <c r="B11" s="17" t="s">
        <v>61</v>
      </c>
      <c r="C11" s="8">
        <f t="shared" ref="C11" si="12">C88</f>
        <v>2302655900</v>
      </c>
      <c r="D11" s="8">
        <f t="shared" ref="D11" si="13">D88</f>
        <v>165500000</v>
      </c>
    </row>
    <row r="12" spans="1:4" x14ac:dyDescent="0.2">
      <c r="A12" s="16">
        <v>719000</v>
      </c>
      <c r="B12" s="17" t="s">
        <v>73</v>
      </c>
      <c r="C12" s="8">
        <f t="shared" ref="C12" si="14">C90</f>
        <v>0</v>
      </c>
      <c r="D12" s="8">
        <f t="shared" ref="D12" si="15">D90</f>
        <v>0</v>
      </c>
    </row>
    <row r="13" spans="1:4" s="1" customFormat="1" ht="27" x14ac:dyDescent="0.2">
      <c r="A13" s="2">
        <v>720000</v>
      </c>
      <c r="B13" s="2" t="s">
        <v>74</v>
      </c>
      <c r="C13" s="3">
        <f t="shared" ref="C13" si="16">SUM(C14:C18)</f>
        <v>405960400</v>
      </c>
      <c r="D13" s="3">
        <f t="shared" ref="D13" si="17">SUM(D14:D18)</f>
        <v>37346800</v>
      </c>
    </row>
    <row r="14" spans="1:4" x14ac:dyDescent="0.2">
      <c r="A14" s="16">
        <v>721000</v>
      </c>
      <c r="B14" s="17" t="s">
        <v>75</v>
      </c>
      <c r="C14" s="8">
        <f t="shared" ref="C14" si="18">C93</f>
        <v>72460600</v>
      </c>
      <c r="D14" s="8">
        <f t="shared" ref="D14" si="19">D93</f>
        <v>1376000</v>
      </c>
    </row>
    <row r="15" spans="1:4" x14ac:dyDescent="0.2">
      <c r="A15" s="16">
        <v>722000</v>
      </c>
      <c r="B15" s="17" t="s">
        <v>76</v>
      </c>
      <c r="C15" s="8">
        <f t="shared" ref="C15" si="20">C100</f>
        <v>274562700</v>
      </c>
      <c r="D15" s="8">
        <f t="shared" ref="D15" si="21">D100</f>
        <v>35298500</v>
      </c>
    </row>
    <row r="16" spans="1:4" x14ac:dyDescent="0.2">
      <c r="A16" s="16">
        <v>723000</v>
      </c>
      <c r="B16" s="17" t="s">
        <v>202</v>
      </c>
      <c r="C16" s="8">
        <f t="shared" ref="C16" si="22">C105</f>
        <v>49978700</v>
      </c>
      <c r="D16" s="8">
        <f t="shared" ref="D16" si="23">D105</f>
        <v>60000</v>
      </c>
    </row>
    <row r="17" spans="1:4" ht="55.5" x14ac:dyDescent="0.2">
      <c r="A17" s="16">
        <v>728000</v>
      </c>
      <c r="B17" s="17" t="s">
        <v>101</v>
      </c>
      <c r="C17" s="8">
        <f t="shared" ref="C17" si="24">C107</f>
        <v>3008400</v>
      </c>
      <c r="D17" s="8">
        <f t="shared" ref="D17" si="25">D107</f>
        <v>420700</v>
      </c>
    </row>
    <row r="18" spans="1:4" x14ac:dyDescent="0.2">
      <c r="A18" s="16">
        <v>729000</v>
      </c>
      <c r="B18" s="17" t="s">
        <v>77</v>
      </c>
      <c r="C18" s="8">
        <f t="shared" ref="C18" si="26">C110</f>
        <v>5950000</v>
      </c>
      <c r="D18" s="8">
        <f t="shared" ref="D18" si="27">D110</f>
        <v>191600</v>
      </c>
    </row>
    <row r="19" spans="1:4" s="1" customFormat="1" ht="27" x14ac:dyDescent="0.2">
      <c r="A19" s="2">
        <v>730000</v>
      </c>
      <c r="B19" s="2" t="s">
        <v>50</v>
      </c>
      <c r="C19" s="3">
        <f t="shared" ref="C19:D19" si="28">C20</f>
        <v>2100</v>
      </c>
      <c r="D19" s="3">
        <f t="shared" si="28"/>
        <v>0</v>
      </c>
    </row>
    <row r="20" spans="1:4" x14ac:dyDescent="0.2">
      <c r="A20" s="16">
        <v>731000</v>
      </c>
      <c r="B20" s="17" t="s">
        <v>50</v>
      </c>
      <c r="C20" s="8">
        <f t="shared" ref="C20" si="29">C112</f>
        <v>2100</v>
      </c>
      <c r="D20" s="8">
        <f t="shared" ref="D20" si="30">D112</f>
        <v>0</v>
      </c>
    </row>
    <row r="21" spans="1:4" s="1" customFormat="1" ht="27" x14ac:dyDescent="0.2">
      <c r="A21" s="2">
        <v>780000</v>
      </c>
      <c r="B21" s="2" t="s">
        <v>102</v>
      </c>
      <c r="C21" s="3">
        <f t="shared" ref="C21" si="31">SUM(C22:C23)</f>
        <v>965300</v>
      </c>
      <c r="D21" s="3">
        <f t="shared" ref="D21" si="32">SUM(D22:D23)</f>
        <v>4378800</v>
      </c>
    </row>
    <row r="22" spans="1:4" x14ac:dyDescent="0.2">
      <c r="A22" s="16">
        <v>787000</v>
      </c>
      <c r="B22" s="17" t="s">
        <v>203</v>
      </c>
      <c r="C22" s="8">
        <f t="shared" ref="C22" si="33">C117</f>
        <v>757100</v>
      </c>
      <c r="D22" s="8">
        <f t="shared" ref="D22" si="34">D117</f>
        <v>232000</v>
      </c>
    </row>
    <row r="23" spans="1:4" x14ac:dyDescent="0.2">
      <c r="A23" s="16">
        <v>788000</v>
      </c>
      <c r="B23" s="17" t="s">
        <v>103</v>
      </c>
      <c r="C23" s="8">
        <f t="shared" ref="C23" si="35">C123</f>
        <v>208200</v>
      </c>
      <c r="D23" s="8">
        <f t="shared" ref="D23" si="36">D123</f>
        <v>4146800</v>
      </c>
    </row>
    <row r="24" spans="1:4" s="1" customFormat="1" ht="27" x14ac:dyDescent="0.2">
      <c r="A24" s="14"/>
      <c r="B24" s="2" t="s">
        <v>22</v>
      </c>
      <c r="C24" s="3">
        <f t="shared" ref="C24" si="37">C25+C35+C38</f>
        <v>5422986500</v>
      </c>
      <c r="D24" s="3">
        <f t="shared" ref="D24" si="38">D25+D35+D38</f>
        <v>205389000</v>
      </c>
    </row>
    <row r="25" spans="1:4" s="1" customFormat="1" ht="27" x14ac:dyDescent="0.2">
      <c r="A25" s="2">
        <v>410000</v>
      </c>
      <c r="B25" s="2" t="s">
        <v>78</v>
      </c>
      <c r="C25" s="3">
        <f t="shared" ref="C25" si="39">SUM(C26:C34)</f>
        <v>4839476600</v>
      </c>
      <c r="D25" s="3">
        <f t="shared" ref="D25" si="40">SUM(D26:D34)</f>
        <v>205029000</v>
      </c>
    </row>
    <row r="26" spans="1:4" x14ac:dyDescent="0.2">
      <c r="A26" s="16">
        <v>411000</v>
      </c>
      <c r="B26" s="17" t="s">
        <v>204</v>
      </c>
      <c r="C26" s="8">
        <f t="shared" ref="C26" si="41">C148</f>
        <v>1322045399.9999995</v>
      </c>
      <c r="D26" s="8">
        <f t="shared" ref="D26" si="42">D148</f>
        <v>10993100</v>
      </c>
    </row>
    <row r="27" spans="1:4" x14ac:dyDescent="0.2">
      <c r="A27" s="16">
        <v>412000</v>
      </c>
      <c r="B27" s="17" t="s">
        <v>209</v>
      </c>
      <c r="C27" s="8">
        <f t="shared" ref="C27" si="43">C153</f>
        <v>278188000</v>
      </c>
      <c r="D27" s="8">
        <f t="shared" ref="D27" si="44">D153</f>
        <v>27206100</v>
      </c>
    </row>
    <row r="28" spans="1:4" x14ac:dyDescent="0.2">
      <c r="A28" s="16">
        <v>413000</v>
      </c>
      <c r="B28" s="17" t="s">
        <v>210</v>
      </c>
      <c r="C28" s="8">
        <f t="shared" ref="C28" si="45">C163</f>
        <v>265524500</v>
      </c>
      <c r="D28" s="8">
        <f t="shared" ref="D28" si="46">D163</f>
        <v>66800</v>
      </c>
    </row>
    <row r="29" spans="1:4" x14ac:dyDescent="0.2">
      <c r="A29" s="16">
        <v>414000</v>
      </c>
      <c r="B29" s="17" t="s">
        <v>104</v>
      </c>
      <c r="C29" s="8">
        <f t="shared" ref="C29" si="47">C170</f>
        <v>260855000</v>
      </c>
      <c r="D29" s="8">
        <f t="shared" ref="D29" si="48">D170</f>
        <v>0</v>
      </c>
    </row>
    <row r="30" spans="1:4" x14ac:dyDescent="0.2">
      <c r="A30" s="16">
        <v>415000</v>
      </c>
      <c r="B30" s="17" t="s">
        <v>50</v>
      </c>
      <c r="C30" s="8">
        <f t="shared" ref="C30" si="49">C172</f>
        <v>185557300</v>
      </c>
      <c r="D30" s="8">
        <f t="shared" ref="D30" si="50">D172</f>
        <v>166455500</v>
      </c>
    </row>
    <row r="31" spans="1:4" x14ac:dyDescent="0.2">
      <c r="A31" s="16">
        <v>416000</v>
      </c>
      <c r="B31" s="17" t="s">
        <v>211</v>
      </c>
      <c r="C31" s="8">
        <f t="shared" ref="C31" si="51">C175</f>
        <v>552116100</v>
      </c>
      <c r="D31" s="8">
        <f t="shared" ref="D31" si="52">D175</f>
        <v>0</v>
      </c>
    </row>
    <row r="32" spans="1:4" ht="55.5" x14ac:dyDescent="0.2">
      <c r="A32" s="16">
        <v>417000</v>
      </c>
      <c r="B32" s="17" t="s">
        <v>212</v>
      </c>
      <c r="C32" s="8">
        <f t="shared" ref="C32" si="53">C178</f>
        <v>1965700000</v>
      </c>
      <c r="D32" s="8">
        <f t="shared" ref="D32" si="54">D178</f>
        <v>0</v>
      </c>
    </row>
    <row r="33" spans="1:4" ht="55.5" x14ac:dyDescent="0.2">
      <c r="A33" s="16">
        <v>418000</v>
      </c>
      <c r="B33" s="17" t="s">
        <v>213</v>
      </c>
      <c r="C33" s="8">
        <f t="shared" ref="C33" si="55">+C180</f>
        <v>321900</v>
      </c>
      <c r="D33" s="8">
        <f t="shared" ref="D33" si="56">+D180</f>
        <v>265900</v>
      </c>
    </row>
    <row r="34" spans="1:4" x14ac:dyDescent="0.2">
      <c r="A34" s="16">
        <v>419000</v>
      </c>
      <c r="B34" s="17" t="s">
        <v>214</v>
      </c>
      <c r="C34" s="8">
        <f t="shared" ref="C34" si="57">C185</f>
        <v>9168400</v>
      </c>
      <c r="D34" s="8">
        <f t="shared" ref="D34" si="58">D185</f>
        <v>41600</v>
      </c>
    </row>
    <row r="35" spans="1:4" s="1" customFormat="1" ht="27" x14ac:dyDescent="0.2">
      <c r="A35" s="2">
        <v>480000</v>
      </c>
      <c r="B35" s="2" t="s">
        <v>105</v>
      </c>
      <c r="C35" s="3">
        <f t="shared" ref="C35" si="59">SUM(C36:C37)</f>
        <v>579272400</v>
      </c>
      <c r="D35" s="3">
        <f t="shared" ref="D35" si="60">SUM(D36:D37)</f>
        <v>360000</v>
      </c>
    </row>
    <row r="36" spans="1:4" x14ac:dyDescent="0.2">
      <c r="A36" s="16">
        <v>487000</v>
      </c>
      <c r="B36" s="17" t="s">
        <v>203</v>
      </c>
      <c r="C36" s="8">
        <f t="shared" ref="C36" si="61">C188</f>
        <v>428631300</v>
      </c>
      <c r="D36" s="8">
        <f t="shared" ref="D36" si="62">D188</f>
        <v>175000</v>
      </c>
    </row>
    <row r="37" spans="1:4" x14ac:dyDescent="0.2">
      <c r="A37" s="16">
        <v>488000</v>
      </c>
      <c r="B37" s="17" t="s">
        <v>103</v>
      </c>
      <c r="C37" s="8">
        <f t="shared" ref="C37" si="63">C193</f>
        <v>150641100</v>
      </c>
      <c r="D37" s="8">
        <f t="shared" ref="D37" si="64">D193</f>
        <v>185000</v>
      </c>
    </row>
    <row r="38" spans="1:4" s="1" customFormat="1" ht="27" x14ac:dyDescent="0.2">
      <c r="A38" s="2" t="s">
        <v>3</v>
      </c>
      <c r="B38" s="2" t="s">
        <v>62</v>
      </c>
      <c r="C38" s="3">
        <f t="shared" ref="C38" si="65">C195</f>
        <v>4237500</v>
      </c>
      <c r="D38" s="3">
        <f t="shared" ref="D38" si="66">D195</f>
        <v>0</v>
      </c>
    </row>
    <row r="39" spans="1:4" s="1" customFormat="1" ht="27" x14ac:dyDescent="0.2">
      <c r="A39" s="14"/>
      <c r="B39" s="2" t="s">
        <v>25</v>
      </c>
      <c r="C39" s="3">
        <f t="shared" ref="C39" si="67">C5-C24</f>
        <v>49872800</v>
      </c>
      <c r="D39" s="3">
        <f t="shared" ref="D39" si="68">D5-D24</f>
        <v>1836600</v>
      </c>
    </row>
    <row r="40" spans="1:4" s="1" customFormat="1" ht="27" x14ac:dyDescent="0.2">
      <c r="A40" s="14"/>
      <c r="B40" s="2" t="s">
        <v>26</v>
      </c>
      <c r="C40" s="3">
        <f t="shared" ref="C40" si="69">C41+C42-C43-C44</f>
        <v>-202754200</v>
      </c>
      <c r="D40" s="3">
        <f t="shared" ref="D40" si="70">D41+D42-D43-D44</f>
        <v>-21834900</v>
      </c>
    </row>
    <row r="41" spans="1:4" x14ac:dyDescent="0.2">
      <c r="A41" s="16">
        <v>810000</v>
      </c>
      <c r="B41" s="17" t="s">
        <v>106</v>
      </c>
      <c r="C41" s="8">
        <f t="shared" ref="C41" si="71">C127</f>
        <v>1474400</v>
      </c>
      <c r="D41" s="8">
        <f t="shared" ref="D41" si="72">D127</f>
        <v>5763100</v>
      </c>
    </row>
    <row r="42" spans="1:4" x14ac:dyDescent="0.2">
      <c r="A42" s="16">
        <v>880000</v>
      </c>
      <c r="B42" s="17" t="s">
        <v>107</v>
      </c>
      <c r="C42" s="8">
        <f t="shared" ref="C42" si="73">C136</f>
        <v>227500</v>
      </c>
      <c r="D42" s="8">
        <f t="shared" ref="D42" si="74">D136</f>
        <v>736700</v>
      </c>
    </row>
    <row r="43" spans="1:4" x14ac:dyDescent="0.2">
      <c r="A43" s="16">
        <v>510000</v>
      </c>
      <c r="B43" s="17" t="s">
        <v>108</v>
      </c>
      <c r="C43" s="8">
        <f t="shared" ref="C43" si="75">C199</f>
        <v>204034100</v>
      </c>
      <c r="D43" s="8">
        <f t="shared" ref="D43" si="76">D199</f>
        <v>28334700</v>
      </c>
    </row>
    <row r="44" spans="1:4" x14ac:dyDescent="0.2">
      <c r="A44" s="16">
        <v>580000</v>
      </c>
      <c r="B44" s="17" t="s">
        <v>109</v>
      </c>
      <c r="C44" s="8">
        <f t="shared" ref="C44" si="77">C220</f>
        <v>422000</v>
      </c>
      <c r="D44" s="8">
        <f t="shared" ref="D44" si="78">D220</f>
        <v>0</v>
      </c>
    </row>
    <row r="45" spans="1:4" s="21" customFormat="1" x14ac:dyDescent="0.2">
      <c r="A45" s="18"/>
      <c r="B45" s="19" t="s">
        <v>27</v>
      </c>
      <c r="C45" s="20">
        <f t="shared" ref="C45" si="79">C39+C40</f>
        <v>-152881400</v>
      </c>
      <c r="D45" s="20">
        <f t="shared" ref="D45" si="80">D39+D40</f>
        <v>-19998300</v>
      </c>
    </row>
    <row r="46" spans="1:4" x14ac:dyDescent="0.2">
      <c r="A46" s="14"/>
      <c r="B46" s="2"/>
      <c r="C46" s="3"/>
      <c r="D46" s="3"/>
    </row>
    <row r="47" spans="1:4" s="21" customFormat="1" x14ac:dyDescent="0.2">
      <c r="A47" s="18"/>
      <c r="B47" s="19" t="s">
        <v>17</v>
      </c>
      <c r="C47" s="20">
        <f t="shared" ref="C47" si="81">C48+C55+C62+C69</f>
        <v>152881400.00333333</v>
      </c>
      <c r="D47" s="20">
        <f t="shared" ref="D47" si="82">D48+D55+D62+D69</f>
        <v>19998300</v>
      </c>
    </row>
    <row r="48" spans="1:4" s="1" customFormat="1" ht="27" x14ac:dyDescent="0.2">
      <c r="A48" s="14"/>
      <c r="B48" s="2" t="s">
        <v>28</v>
      </c>
      <c r="C48" s="3">
        <f t="shared" ref="C48" si="83">C49-C52</f>
        <v>-104740900</v>
      </c>
      <c r="D48" s="3">
        <f t="shared" ref="D48" si="84">D49-D52</f>
        <v>311500</v>
      </c>
    </row>
    <row r="49" spans="1:4" s="1" customFormat="1" ht="27" x14ac:dyDescent="0.2">
      <c r="A49" s="2">
        <v>910000</v>
      </c>
      <c r="B49" s="2" t="s">
        <v>110</v>
      </c>
      <c r="C49" s="3">
        <f t="shared" ref="C49" si="85">SUM(C50:C51)</f>
        <v>78955000</v>
      </c>
      <c r="D49" s="3">
        <f t="shared" ref="D49" si="86">SUM(D50:D51)</f>
        <v>311500</v>
      </c>
    </row>
    <row r="50" spans="1:4" x14ac:dyDescent="0.2">
      <c r="A50" s="16">
        <v>911000</v>
      </c>
      <c r="B50" s="17" t="s">
        <v>111</v>
      </c>
      <c r="C50" s="8">
        <f t="shared" ref="C50" si="87">C230</f>
        <v>74605600</v>
      </c>
      <c r="D50" s="8">
        <f t="shared" ref="D50" si="88">D230</f>
        <v>311500</v>
      </c>
    </row>
    <row r="51" spans="1:4" x14ac:dyDescent="0.2">
      <c r="A51" s="16">
        <v>918000</v>
      </c>
      <c r="B51" s="17" t="s">
        <v>112</v>
      </c>
      <c r="C51" s="8">
        <f t="shared" ref="C51" si="89">C234</f>
        <v>4349400</v>
      </c>
      <c r="D51" s="8">
        <f t="shared" ref="D51" si="90">D234</f>
        <v>0</v>
      </c>
    </row>
    <row r="52" spans="1:4" s="1" customFormat="1" ht="27" x14ac:dyDescent="0.2">
      <c r="A52" s="2">
        <v>610000</v>
      </c>
      <c r="B52" s="2" t="s">
        <v>113</v>
      </c>
      <c r="C52" s="3">
        <f t="shared" ref="C52" si="91">SUM(C53:C54)</f>
        <v>183695900</v>
      </c>
      <c r="D52" s="3">
        <f t="shared" ref="D52" si="92">SUM(D53:D54)</f>
        <v>0</v>
      </c>
    </row>
    <row r="53" spans="1:4" x14ac:dyDescent="0.2">
      <c r="A53" s="16">
        <v>611000</v>
      </c>
      <c r="B53" s="17" t="s">
        <v>114</v>
      </c>
      <c r="C53" s="8">
        <f t="shared" ref="C53" si="93">C237</f>
        <v>183345900</v>
      </c>
      <c r="D53" s="8">
        <f t="shared" ref="D53" si="94">D237</f>
        <v>0</v>
      </c>
    </row>
    <row r="54" spans="1:4" x14ac:dyDescent="0.2">
      <c r="A54" s="16">
        <v>618000</v>
      </c>
      <c r="B54" s="17" t="s">
        <v>115</v>
      </c>
      <c r="C54" s="8">
        <f t="shared" ref="C54" si="95">C241</f>
        <v>350000</v>
      </c>
      <c r="D54" s="8">
        <f t="shared" ref="D54" si="96">D241</f>
        <v>0</v>
      </c>
    </row>
    <row r="55" spans="1:4" s="1" customFormat="1" ht="27" x14ac:dyDescent="0.2">
      <c r="A55" s="14"/>
      <c r="B55" s="2" t="s">
        <v>14</v>
      </c>
      <c r="C55" s="3">
        <f t="shared" ref="C55" si="97">C56-C59</f>
        <v>290311000</v>
      </c>
      <c r="D55" s="3">
        <f t="shared" ref="D55" si="98">D56-D59</f>
        <v>-13000</v>
      </c>
    </row>
    <row r="56" spans="1:4" s="1" customFormat="1" ht="27" x14ac:dyDescent="0.2">
      <c r="A56" s="2">
        <v>920000</v>
      </c>
      <c r="B56" s="2" t="s">
        <v>116</v>
      </c>
      <c r="C56" s="3">
        <f t="shared" ref="C56" si="99">SUM(C57:C58)</f>
        <v>1144654600</v>
      </c>
      <c r="D56" s="3">
        <f t="shared" ref="D56" si="100">SUM(D57)</f>
        <v>0</v>
      </c>
    </row>
    <row r="57" spans="1:4" x14ac:dyDescent="0.2">
      <c r="A57" s="16">
        <v>921000</v>
      </c>
      <c r="B57" s="17" t="s">
        <v>117</v>
      </c>
      <c r="C57" s="8">
        <f t="shared" ref="C57" si="101">C246</f>
        <v>1144654600</v>
      </c>
      <c r="D57" s="8">
        <f t="shared" ref="D57" si="102">D246</f>
        <v>0</v>
      </c>
    </row>
    <row r="58" spans="1:4" x14ac:dyDescent="0.2">
      <c r="A58" s="22">
        <v>928000</v>
      </c>
      <c r="B58" s="23" t="s">
        <v>118</v>
      </c>
      <c r="C58" s="8">
        <v>0</v>
      </c>
      <c r="D58" s="8">
        <v>0</v>
      </c>
    </row>
    <row r="59" spans="1:4" s="1" customFormat="1" ht="27" x14ac:dyDescent="0.2">
      <c r="A59" s="2">
        <v>620000</v>
      </c>
      <c r="B59" s="2" t="s">
        <v>119</v>
      </c>
      <c r="C59" s="3">
        <f t="shared" ref="C59" si="103">SUM(C60:C61)</f>
        <v>854343600</v>
      </c>
      <c r="D59" s="3">
        <f t="shared" ref="D59" si="104">SUM(D60:D61)</f>
        <v>13000</v>
      </c>
    </row>
    <row r="60" spans="1:4" x14ac:dyDescent="0.2">
      <c r="A60" s="16">
        <v>621000</v>
      </c>
      <c r="B60" s="17" t="s">
        <v>120</v>
      </c>
      <c r="C60" s="8">
        <f t="shared" ref="C60" si="105">C252</f>
        <v>854343600</v>
      </c>
      <c r="D60" s="8">
        <f t="shared" ref="D60" si="106">D252</f>
        <v>13000</v>
      </c>
    </row>
    <row r="61" spans="1:4" x14ac:dyDescent="0.2">
      <c r="A61" s="16">
        <v>628000</v>
      </c>
      <c r="B61" s="17" t="s">
        <v>121</v>
      </c>
      <c r="C61" s="8">
        <f t="shared" ref="C61" si="107">C257</f>
        <v>0</v>
      </c>
      <c r="D61" s="8">
        <f t="shared" ref="D61" si="108">D257</f>
        <v>0</v>
      </c>
    </row>
    <row r="62" spans="1:4" s="1" customFormat="1" ht="27" x14ac:dyDescent="0.2">
      <c r="A62" s="24"/>
      <c r="B62" s="2" t="s">
        <v>29</v>
      </c>
      <c r="C62" s="3">
        <f t="shared" ref="C62" si="109">C63-C66</f>
        <v>-32688699.99666667</v>
      </c>
      <c r="D62" s="3">
        <f t="shared" ref="D62" si="110">D63-D66</f>
        <v>-36242100</v>
      </c>
    </row>
    <row r="63" spans="1:4" s="1" customFormat="1" ht="27" x14ac:dyDescent="0.2">
      <c r="A63" s="2">
        <v>930000</v>
      </c>
      <c r="B63" s="2" t="s">
        <v>122</v>
      </c>
      <c r="C63" s="3">
        <f t="shared" ref="C63" si="111">C64+C65</f>
        <v>51829200</v>
      </c>
      <c r="D63" s="3">
        <f t="shared" ref="D63" si="112">D64+D65</f>
        <v>71589100</v>
      </c>
    </row>
    <row r="64" spans="1:4" x14ac:dyDescent="0.2">
      <c r="A64" s="16">
        <v>931000</v>
      </c>
      <c r="B64" s="17" t="s">
        <v>123</v>
      </c>
      <c r="C64" s="8">
        <f t="shared" ref="C64" si="113">C261</f>
        <v>16563700</v>
      </c>
      <c r="D64" s="8">
        <f t="shared" ref="D64" si="114">D261</f>
        <v>71289500</v>
      </c>
    </row>
    <row r="65" spans="1:4" x14ac:dyDescent="0.2">
      <c r="A65" s="16">
        <v>938000</v>
      </c>
      <c r="B65" s="17" t="s">
        <v>124</v>
      </c>
      <c r="C65" s="8">
        <f t="shared" ref="C65" si="115">C266</f>
        <v>35265500</v>
      </c>
      <c r="D65" s="8">
        <f t="shared" ref="D65" si="116">D266</f>
        <v>299600</v>
      </c>
    </row>
    <row r="66" spans="1:4" s="1" customFormat="1" ht="27" x14ac:dyDescent="0.2">
      <c r="A66" s="2">
        <v>630000</v>
      </c>
      <c r="B66" s="2" t="s">
        <v>125</v>
      </c>
      <c r="C66" s="3">
        <f t="shared" ref="C66" si="117">C67+C68</f>
        <v>84517899.99666667</v>
      </c>
      <c r="D66" s="3">
        <f t="shared" ref="D66" si="118">D67+D68</f>
        <v>107831200</v>
      </c>
    </row>
    <row r="67" spans="1:4" x14ac:dyDescent="0.2">
      <c r="A67" s="16">
        <v>631000</v>
      </c>
      <c r="B67" s="17" t="s">
        <v>126</v>
      </c>
      <c r="C67" s="8">
        <f t="shared" ref="C67" si="119">C270</f>
        <v>28177100</v>
      </c>
      <c r="D67" s="8">
        <f t="shared" ref="D67" si="120">D270</f>
        <v>107580300</v>
      </c>
    </row>
    <row r="68" spans="1:4" x14ac:dyDescent="0.2">
      <c r="A68" s="25">
        <v>638000</v>
      </c>
      <c r="B68" s="68" t="s">
        <v>127</v>
      </c>
      <c r="C68" s="8">
        <f t="shared" ref="C68" si="121">C275</f>
        <v>56340799.99666667</v>
      </c>
      <c r="D68" s="8">
        <f t="shared" ref="D68" si="122">D275</f>
        <v>250900</v>
      </c>
    </row>
    <row r="69" spans="1:4" s="27" customFormat="1" ht="54" x14ac:dyDescent="0.2">
      <c r="A69" s="26"/>
      <c r="B69" s="2" t="s">
        <v>40</v>
      </c>
      <c r="C69" s="3">
        <f t="shared" ref="C69" si="123">C278</f>
        <v>0</v>
      </c>
      <c r="D69" s="3">
        <f t="shared" ref="D69" si="124">D278</f>
        <v>55941900</v>
      </c>
    </row>
    <row r="70" spans="1:4" s="21" customFormat="1" x14ac:dyDescent="0.2">
      <c r="A70" s="18"/>
      <c r="B70" s="19" t="s">
        <v>18</v>
      </c>
      <c r="C70" s="20">
        <f t="shared" ref="C70" si="125">C45+C47</f>
        <v>3.3333301544189453E-3</v>
      </c>
      <c r="D70" s="20">
        <f t="shared" ref="D70" si="126">D45+D47</f>
        <v>0</v>
      </c>
    </row>
    <row r="71" spans="1:4" x14ac:dyDescent="0.2">
      <c r="C71" s="8"/>
      <c r="D71" s="8"/>
    </row>
    <row r="72" spans="1:4" x14ac:dyDescent="0.2">
      <c r="C72" s="8"/>
      <c r="D72" s="8"/>
    </row>
    <row r="73" spans="1:4" s="31" customFormat="1" x14ac:dyDescent="0.4">
      <c r="A73" s="28" t="s">
        <v>30</v>
      </c>
      <c r="B73" s="29"/>
      <c r="C73" s="30"/>
      <c r="D73" s="30"/>
    </row>
    <row r="74" spans="1:4" s="31" customFormat="1" x14ac:dyDescent="0.4">
      <c r="A74" s="32"/>
      <c r="B74" s="33"/>
      <c r="C74" s="34"/>
      <c r="D74" s="34"/>
    </row>
    <row r="75" spans="1:4" ht="186" customHeight="1" x14ac:dyDescent="0.2">
      <c r="A75" s="35" t="s">
        <v>46</v>
      </c>
      <c r="B75" s="35" t="s">
        <v>47</v>
      </c>
      <c r="C75" s="11" t="s">
        <v>57</v>
      </c>
      <c r="D75" s="11" t="s">
        <v>58</v>
      </c>
    </row>
    <row r="76" spans="1:4" x14ac:dyDescent="0.2">
      <c r="A76" s="9">
        <v>1</v>
      </c>
      <c r="B76" s="10">
        <v>2</v>
      </c>
      <c r="C76" s="13">
        <v>3</v>
      </c>
      <c r="D76" s="13">
        <v>4</v>
      </c>
    </row>
    <row r="77" spans="1:4" s="31" customFormat="1" x14ac:dyDescent="0.4">
      <c r="A77" s="36" t="s">
        <v>23</v>
      </c>
      <c r="B77" s="37"/>
      <c r="C77" s="34">
        <f t="shared" ref="C77" si="127">C78+C92+C116+C112</f>
        <v>5472859300</v>
      </c>
      <c r="D77" s="34">
        <f t="shared" ref="D77" si="128">D78+D92+D116+D112</f>
        <v>207225600</v>
      </c>
    </row>
    <row r="78" spans="1:4" s="31" customFormat="1" x14ac:dyDescent="0.4">
      <c r="A78" s="36">
        <v>710000</v>
      </c>
      <c r="B78" s="38" t="s">
        <v>79</v>
      </c>
      <c r="C78" s="34">
        <f t="shared" ref="C78" si="129">C79+C82+C84+C86+C88+C90</f>
        <v>5065931500</v>
      </c>
      <c r="D78" s="34">
        <f t="shared" ref="D78" si="130">D79+D82+D84+D86+D88+D90</f>
        <v>165500000</v>
      </c>
    </row>
    <row r="79" spans="1:4" s="31" customFormat="1" x14ac:dyDescent="0.4">
      <c r="A79" s="39">
        <v>711000</v>
      </c>
      <c r="B79" s="39" t="s">
        <v>72</v>
      </c>
      <c r="C79" s="40">
        <f t="shared" ref="C79" si="131">SUM(C80:C81)</f>
        <v>898546500</v>
      </c>
      <c r="D79" s="40">
        <f t="shared" ref="D79" si="132">SUM(D80:D81)</f>
        <v>0</v>
      </c>
    </row>
    <row r="80" spans="1:4" s="31" customFormat="1" x14ac:dyDescent="0.4">
      <c r="A80" s="41">
        <v>711100</v>
      </c>
      <c r="B80" s="42" t="s">
        <v>80</v>
      </c>
      <c r="C80" s="43">
        <v>427609800</v>
      </c>
      <c r="D80" s="43">
        <v>0</v>
      </c>
    </row>
    <row r="81" spans="1:4" s="31" customFormat="1" x14ac:dyDescent="0.4">
      <c r="A81" s="41">
        <v>711200</v>
      </c>
      <c r="B81" s="23" t="s">
        <v>128</v>
      </c>
      <c r="C81" s="43">
        <v>470936700</v>
      </c>
      <c r="D81" s="43">
        <v>0</v>
      </c>
    </row>
    <row r="82" spans="1:4" s="47" customFormat="1" ht="27" x14ac:dyDescent="0.35">
      <c r="A82" s="44">
        <v>712000</v>
      </c>
      <c r="B82" s="45" t="s">
        <v>100</v>
      </c>
      <c r="C82" s="46">
        <f t="shared" ref="C82" si="133">C83</f>
        <v>1843239100</v>
      </c>
      <c r="D82" s="46">
        <f t="shared" ref="D82" si="134">D83</f>
        <v>0</v>
      </c>
    </row>
    <row r="83" spans="1:4" s="31" customFormat="1" x14ac:dyDescent="0.4">
      <c r="A83" s="41">
        <v>712100</v>
      </c>
      <c r="B83" s="23" t="s">
        <v>100</v>
      </c>
      <c r="C83" s="43">
        <v>1843239100</v>
      </c>
      <c r="D83" s="43">
        <v>0</v>
      </c>
    </row>
    <row r="84" spans="1:4" s="31" customFormat="1" x14ac:dyDescent="0.4">
      <c r="A84" s="44" t="s">
        <v>0</v>
      </c>
      <c r="B84" s="45" t="s">
        <v>59</v>
      </c>
      <c r="C84" s="40">
        <f t="shared" ref="C84" si="135">SUM(C85:C85)</f>
        <v>21450000</v>
      </c>
      <c r="D84" s="40">
        <f t="shared" ref="D84" si="136">SUM(D85:D85)</f>
        <v>0</v>
      </c>
    </row>
    <row r="85" spans="1:4" s="31" customFormat="1" x14ac:dyDescent="0.4">
      <c r="A85" s="41">
        <v>714100</v>
      </c>
      <c r="B85" s="23" t="s">
        <v>59</v>
      </c>
      <c r="C85" s="43">
        <v>21450000</v>
      </c>
      <c r="D85" s="43">
        <v>0</v>
      </c>
    </row>
    <row r="86" spans="1:4" s="31" customFormat="1" x14ac:dyDescent="0.4">
      <c r="A86" s="44">
        <v>715000</v>
      </c>
      <c r="B86" s="39" t="s">
        <v>60</v>
      </c>
      <c r="C86" s="40">
        <f t="shared" ref="C86" si="137">SUM(C87)</f>
        <v>40000</v>
      </c>
      <c r="D86" s="40">
        <f t="shared" ref="D86" si="138">SUM(D87)</f>
        <v>0</v>
      </c>
    </row>
    <row r="87" spans="1:4" s="31" customFormat="1" x14ac:dyDescent="0.4">
      <c r="A87" s="41">
        <v>715100</v>
      </c>
      <c r="B87" s="23" t="s">
        <v>51</v>
      </c>
      <c r="C87" s="43">
        <v>40000</v>
      </c>
      <c r="D87" s="43">
        <v>0</v>
      </c>
    </row>
    <row r="88" spans="1:4" s="31" customFormat="1" x14ac:dyDescent="0.4">
      <c r="A88" s="44">
        <v>717000</v>
      </c>
      <c r="B88" s="39" t="s">
        <v>61</v>
      </c>
      <c r="C88" s="40">
        <f t="shared" ref="C88" si="139">SUM(C89)</f>
        <v>2302655900</v>
      </c>
      <c r="D88" s="40">
        <f t="shared" ref="D88" si="140">SUM(D89)</f>
        <v>165500000</v>
      </c>
    </row>
    <row r="89" spans="1:4" s="31" customFormat="1" x14ac:dyDescent="0.4">
      <c r="A89" s="41">
        <v>717100</v>
      </c>
      <c r="B89" s="42" t="s">
        <v>63</v>
      </c>
      <c r="C89" s="43">
        <v>2302655900</v>
      </c>
      <c r="D89" s="43">
        <v>165500000</v>
      </c>
    </row>
    <row r="90" spans="1:4" s="47" customFormat="1" ht="27" x14ac:dyDescent="0.35">
      <c r="A90" s="44">
        <v>719000</v>
      </c>
      <c r="B90" s="39" t="s">
        <v>73</v>
      </c>
      <c r="C90" s="46">
        <f t="shared" ref="C90" si="141">C91</f>
        <v>0</v>
      </c>
      <c r="D90" s="46">
        <f t="shared" ref="D90" si="142">D91</f>
        <v>0</v>
      </c>
    </row>
    <row r="91" spans="1:4" s="31" customFormat="1" x14ac:dyDescent="0.4">
      <c r="A91" s="41">
        <v>719100</v>
      </c>
      <c r="B91" s="42" t="s">
        <v>73</v>
      </c>
      <c r="C91" s="43">
        <v>0</v>
      </c>
      <c r="D91" s="43">
        <v>0</v>
      </c>
    </row>
    <row r="92" spans="1:4" s="28" customFormat="1" ht="27" x14ac:dyDescent="0.35">
      <c r="A92" s="48">
        <v>720000</v>
      </c>
      <c r="B92" s="38" t="s">
        <v>81</v>
      </c>
      <c r="C92" s="49">
        <f t="shared" ref="C92" si="143">C93+C100+C105+C107+C110</f>
        <v>405960400</v>
      </c>
      <c r="D92" s="49">
        <f t="shared" ref="D92" si="144">D93+D100+D105+D107+D110</f>
        <v>37346800</v>
      </c>
    </row>
    <row r="93" spans="1:4" s="31" customFormat="1" x14ac:dyDescent="0.4">
      <c r="A93" s="44">
        <v>721000</v>
      </c>
      <c r="B93" s="45" t="s">
        <v>75</v>
      </c>
      <c r="C93" s="46">
        <f t="shared" ref="C93" si="145">SUM(C94:C99)</f>
        <v>72460600</v>
      </c>
      <c r="D93" s="46">
        <f t="shared" ref="D93" si="146">SUM(D94:D99)</f>
        <v>1376000</v>
      </c>
    </row>
    <row r="94" spans="1:4" s="31" customFormat="1" x14ac:dyDescent="0.4">
      <c r="A94" s="41">
        <v>721100</v>
      </c>
      <c r="B94" s="23" t="s">
        <v>215</v>
      </c>
      <c r="C94" s="43">
        <v>49000000</v>
      </c>
      <c r="D94" s="43">
        <v>0</v>
      </c>
    </row>
    <row r="95" spans="1:4" s="31" customFormat="1" x14ac:dyDescent="0.4">
      <c r="A95" s="41">
        <v>721200</v>
      </c>
      <c r="B95" s="23" t="s">
        <v>82</v>
      </c>
      <c r="C95" s="43">
        <v>935000</v>
      </c>
      <c r="D95" s="43">
        <v>1376000</v>
      </c>
    </row>
    <row r="96" spans="1:4" s="31" customFormat="1" x14ac:dyDescent="0.4">
      <c r="A96" s="41">
        <v>721300</v>
      </c>
      <c r="B96" s="23" t="s">
        <v>83</v>
      </c>
      <c r="C96" s="43">
        <v>1561400</v>
      </c>
      <c r="D96" s="43">
        <v>0</v>
      </c>
    </row>
    <row r="97" spans="1:4" s="31" customFormat="1" x14ac:dyDescent="0.4">
      <c r="A97" s="41">
        <v>721400</v>
      </c>
      <c r="B97" s="23" t="s">
        <v>84</v>
      </c>
      <c r="C97" s="43">
        <v>0</v>
      </c>
      <c r="D97" s="43">
        <v>0</v>
      </c>
    </row>
    <row r="98" spans="1:4" s="31" customFormat="1" x14ac:dyDescent="0.4">
      <c r="A98" s="41">
        <v>721500</v>
      </c>
      <c r="B98" s="23" t="s">
        <v>85</v>
      </c>
      <c r="C98" s="43">
        <v>18817200</v>
      </c>
      <c r="D98" s="43">
        <v>0</v>
      </c>
    </row>
    <row r="99" spans="1:4" s="31" customFormat="1" ht="55.5" x14ac:dyDescent="0.4">
      <c r="A99" s="41">
        <v>721600</v>
      </c>
      <c r="B99" s="23" t="s">
        <v>129</v>
      </c>
      <c r="C99" s="43">
        <v>2147000</v>
      </c>
      <c r="D99" s="43">
        <v>0</v>
      </c>
    </row>
    <row r="100" spans="1:4" s="31" customFormat="1" x14ac:dyDescent="0.4">
      <c r="A100" s="44">
        <v>722000</v>
      </c>
      <c r="B100" s="45" t="s">
        <v>76</v>
      </c>
      <c r="C100" s="46">
        <f t="shared" ref="C100" si="147">SUM(C101:C104)</f>
        <v>274562700</v>
      </c>
      <c r="D100" s="46">
        <f t="shared" ref="D100" si="148">SUM(D101:D104)</f>
        <v>35298500</v>
      </c>
    </row>
    <row r="101" spans="1:4" s="31" customFormat="1" x14ac:dyDescent="0.4">
      <c r="A101" s="50">
        <v>722100</v>
      </c>
      <c r="B101" s="23" t="s">
        <v>52</v>
      </c>
      <c r="C101" s="51">
        <v>13977300</v>
      </c>
      <c r="D101" s="51">
        <v>0</v>
      </c>
    </row>
    <row r="102" spans="1:4" s="31" customFormat="1" x14ac:dyDescent="0.4">
      <c r="A102" s="50">
        <v>722200</v>
      </c>
      <c r="B102" s="23" t="s">
        <v>64</v>
      </c>
      <c r="C102" s="51">
        <v>16353000</v>
      </c>
      <c r="D102" s="51">
        <v>0</v>
      </c>
    </row>
    <row r="103" spans="1:4" s="31" customFormat="1" x14ac:dyDescent="0.4">
      <c r="A103" s="50">
        <v>722400</v>
      </c>
      <c r="B103" s="23" t="s">
        <v>48</v>
      </c>
      <c r="C103" s="51">
        <v>209725400</v>
      </c>
      <c r="D103" s="51">
        <v>4590000</v>
      </c>
    </row>
    <row r="104" spans="1:4" s="31" customFormat="1" x14ac:dyDescent="0.4">
      <c r="A104" s="50">
        <v>722500</v>
      </c>
      <c r="B104" s="23" t="s">
        <v>86</v>
      </c>
      <c r="C104" s="51">
        <v>34507000</v>
      </c>
      <c r="D104" s="51">
        <v>30708500</v>
      </c>
    </row>
    <row r="105" spans="1:4" s="31" customFormat="1" x14ac:dyDescent="0.4">
      <c r="A105" s="44" t="s">
        <v>4</v>
      </c>
      <c r="B105" s="45" t="s">
        <v>202</v>
      </c>
      <c r="C105" s="40">
        <f t="shared" ref="C105" si="149">SUM(C106)</f>
        <v>49978700</v>
      </c>
      <c r="D105" s="40">
        <f t="shared" ref="D105" si="150">SUM(D106)</f>
        <v>60000</v>
      </c>
    </row>
    <row r="106" spans="1:4" s="31" customFormat="1" x14ac:dyDescent="0.4">
      <c r="A106" s="50">
        <v>723100</v>
      </c>
      <c r="B106" s="23" t="s">
        <v>202</v>
      </c>
      <c r="C106" s="51">
        <v>49978700</v>
      </c>
      <c r="D106" s="51">
        <v>60000</v>
      </c>
    </row>
    <row r="107" spans="1:4" s="47" customFormat="1" ht="54" x14ac:dyDescent="0.35">
      <c r="A107" s="44">
        <v>728000</v>
      </c>
      <c r="B107" s="45" t="s">
        <v>101</v>
      </c>
      <c r="C107" s="40">
        <f t="shared" ref="C107" si="151">C108+C109</f>
        <v>3008400</v>
      </c>
      <c r="D107" s="40">
        <f t="shared" ref="D107" si="152">D108+D109</f>
        <v>420700</v>
      </c>
    </row>
    <row r="108" spans="1:4" s="31" customFormat="1" ht="55.5" x14ac:dyDescent="0.4">
      <c r="A108" s="50">
        <v>728100</v>
      </c>
      <c r="B108" s="23" t="s">
        <v>130</v>
      </c>
      <c r="C108" s="51">
        <v>3008400</v>
      </c>
      <c r="D108" s="51">
        <v>0</v>
      </c>
    </row>
    <row r="109" spans="1:4" s="31" customFormat="1" ht="55.5" x14ac:dyDescent="0.4">
      <c r="A109" s="50">
        <v>728200</v>
      </c>
      <c r="B109" s="23" t="s">
        <v>131</v>
      </c>
      <c r="C109" s="51">
        <v>0</v>
      </c>
      <c r="D109" s="51">
        <v>420700</v>
      </c>
    </row>
    <row r="110" spans="1:4" s="53" customFormat="1" x14ac:dyDescent="0.2">
      <c r="A110" s="52">
        <v>729000</v>
      </c>
      <c r="B110" s="45" t="s">
        <v>77</v>
      </c>
      <c r="C110" s="40">
        <f t="shared" ref="C110" si="153">SUM(C111)</f>
        <v>5950000</v>
      </c>
      <c r="D110" s="40">
        <f t="shared" ref="D110" si="154">SUM(D111)</f>
        <v>191600</v>
      </c>
    </row>
    <row r="111" spans="1:4" s="31" customFormat="1" x14ac:dyDescent="0.4">
      <c r="A111" s="50">
        <v>729100</v>
      </c>
      <c r="B111" s="23" t="s">
        <v>77</v>
      </c>
      <c r="C111" s="51">
        <v>5950000</v>
      </c>
      <c r="D111" s="51">
        <v>191600</v>
      </c>
    </row>
    <row r="112" spans="1:4" s="28" customFormat="1" ht="27" x14ac:dyDescent="0.35">
      <c r="A112" s="48">
        <v>730000</v>
      </c>
      <c r="B112" s="38" t="s">
        <v>53</v>
      </c>
      <c r="C112" s="34">
        <f t="shared" ref="C112" si="155">C113</f>
        <v>2100</v>
      </c>
      <c r="D112" s="34">
        <f t="shared" ref="D112" si="156">D113</f>
        <v>0</v>
      </c>
    </row>
    <row r="113" spans="1:4" s="47" customFormat="1" ht="27" x14ac:dyDescent="0.35">
      <c r="A113" s="54">
        <v>731000</v>
      </c>
      <c r="B113" s="45" t="s">
        <v>50</v>
      </c>
      <c r="C113" s="40">
        <f t="shared" ref="C113" si="157">C114+C115</f>
        <v>2100</v>
      </c>
      <c r="D113" s="40">
        <f t="shared" ref="D113" si="158">D114+D115</f>
        <v>0</v>
      </c>
    </row>
    <row r="114" spans="1:4" s="31" customFormat="1" x14ac:dyDescent="0.4">
      <c r="A114" s="50">
        <v>731100</v>
      </c>
      <c r="B114" s="23" t="s">
        <v>54</v>
      </c>
      <c r="C114" s="51">
        <v>0</v>
      </c>
      <c r="D114" s="51">
        <v>0</v>
      </c>
    </row>
    <row r="115" spans="1:4" s="31" customFormat="1" x14ac:dyDescent="0.4">
      <c r="A115" s="50">
        <v>731200</v>
      </c>
      <c r="B115" s="23" t="s">
        <v>55</v>
      </c>
      <c r="C115" s="51">
        <v>2100</v>
      </c>
      <c r="D115" s="51">
        <v>0</v>
      </c>
    </row>
    <row r="116" spans="1:4" s="31" customFormat="1" x14ac:dyDescent="0.4">
      <c r="A116" s="48">
        <v>780000</v>
      </c>
      <c r="B116" s="38" t="s">
        <v>132</v>
      </c>
      <c r="C116" s="34">
        <f t="shared" ref="C116" si="159">C117+C123</f>
        <v>965300</v>
      </c>
      <c r="D116" s="34">
        <f t="shared" ref="D116" si="160">D117+D123</f>
        <v>4378800</v>
      </c>
    </row>
    <row r="117" spans="1:4" s="47" customFormat="1" ht="27" x14ac:dyDescent="0.35">
      <c r="A117" s="44">
        <v>787000</v>
      </c>
      <c r="B117" s="45" t="s">
        <v>203</v>
      </c>
      <c r="C117" s="40">
        <f t="shared" ref="C117" si="161">SUM(C118:C122)</f>
        <v>757100</v>
      </c>
      <c r="D117" s="40">
        <f t="shared" ref="D117" si="162">SUM(D118:D122)</f>
        <v>232000</v>
      </c>
    </row>
    <row r="118" spans="1:4" s="31" customFormat="1" x14ac:dyDescent="0.4">
      <c r="A118" s="50">
        <v>787100</v>
      </c>
      <c r="B118" s="23" t="s">
        <v>69</v>
      </c>
      <c r="C118" s="51">
        <v>0</v>
      </c>
      <c r="D118" s="51">
        <v>0</v>
      </c>
    </row>
    <row r="119" spans="1:4" s="31" customFormat="1" x14ac:dyDescent="0.4">
      <c r="A119" s="41">
        <v>787200</v>
      </c>
      <c r="B119" s="23" t="s">
        <v>70</v>
      </c>
      <c r="C119" s="51">
        <v>0</v>
      </c>
      <c r="D119" s="51">
        <v>0</v>
      </c>
    </row>
    <row r="120" spans="1:4" s="31" customFormat="1" x14ac:dyDescent="0.4">
      <c r="A120" s="50">
        <v>787300</v>
      </c>
      <c r="B120" s="23" t="s">
        <v>133</v>
      </c>
      <c r="C120" s="51">
        <v>457100</v>
      </c>
      <c r="D120" s="51">
        <v>111000</v>
      </c>
    </row>
    <row r="121" spans="1:4" s="31" customFormat="1" x14ac:dyDescent="0.4">
      <c r="A121" s="50">
        <v>787400</v>
      </c>
      <c r="B121" s="23" t="s">
        <v>134</v>
      </c>
      <c r="C121" s="51">
        <v>300000</v>
      </c>
      <c r="D121" s="51">
        <v>0</v>
      </c>
    </row>
    <row r="122" spans="1:4" s="31" customFormat="1" x14ac:dyDescent="0.4">
      <c r="A122" s="50">
        <v>787900</v>
      </c>
      <c r="B122" s="23" t="s">
        <v>135</v>
      </c>
      <c r="C122" s="51">
        <v>0</v>
      </c>
      <c r="D122" s="51">
        <v>121000</v>
      </c>
    </row>
    <row r="123" spans="1:4" s="31" customFormat="1" x14ac:dyDescent="0.4">
      <c r="A123" s="44">
        <v>788000</v>
      </c>
      <c r="B123" s="45" t="s">
        <v>103</v>
      </c>
      <c r="C123" s="34">
        <f t="shared" ref="C123" si="163">C124</f>
        <v>208200</v>
      </c>
      <c r="D123" s="34">
        <f t="shared" ref="D123" si="164">D124</f>
        <v>4146800</v>
      </c>
    </row>
    <row r="124" spans="1:4" s="31" customFormat="1" x14ac:dyDescent="0.4">
      <c r="A124" s="50">
        <v>788100</v>
      </c>
      <c r="B124" s="23" t="s">
        <v>103</v>
      </c>
      <c r="C124" s="51">
        <v>208200</v>
      </c>
      <c r="D124" s="51">
        <v>4146800</v>
      </c>
    </row>
    <row r="125" spans="1:4" s="31" customFormat="1" x14ac:dyDescent="0.4">
      <c r="A125" s="44"/>
      <c r="B125" s="23"/>
      <c r="C125" s="46"/>
      <c r="D125" s="46"/>
    </row>
    <row r="126" spans="1:4" s="31" customFormat="1" x14ac:dyDescent="0.4">
      <c r="A126" s="48" t="s">
        <v>31</v>
      </c>
      <c r="B126" s="23"/>
      <c r="C126" s="49">
        <f t="shared" ref="C126" si="165">C127+C136</f>
        <v>1701900</v>
      </c>
      <c r="D126" s="49">
        <f t="shared" ref="D126" si="166">D127+D136</f>
        <v>6499800</v>
      </c>
    </row>
    <row r="127" spans="1:4" s="31" customFormat="1" x14ac:dyDescent="0.4">
      <c r="A127" s="48">
        <v>810000</v>
      </c>
      <c r="B127" s="33" t="s">
        <v>136</v>
      </c>
      <c r="C127" s="49">
        <f t="shared" ref="C127" si="167">C128+C132+C134</f>
        <v>1474400</v>
      </c>
      <c r="D127" s="49">
        <f t="shared" ref="D127" si="168">D128+D132+D134</f>
        <v>5763100</v>
      </c>
    </row>
    <row r="128" spans="1:4" s="31" customFormat="1" x14ac:dyDescent="0.4">
      <c r="A128" s="44">
        <v>811000</v>
      </c>
      <c r="B128" s="45" t="s">
        <v>137</v>
      </c>
      <c r="C128" s="46">
        <f t="shared" ref="C128" si="169">SUM(C129:C131)</f>
        <v>1474400</v>
      </c>
      <c r="D128" s="46">
        <f t="shared" ref="D128" si="170">SUM(D129:D131)</f>
        <v>277600</v>
      </c>
    </row>
    <row r="129" spans="1:4" s="31" customFormat="1" x14ac:dyDescent="0.4">
      <c r="A129" s="41">
        <v>811100</v>
      </c>
      <c r="B129" s="23" t="s">
        <v>138</v>
      </c>
      <c r="C129" s="43">
        <v>1474400</v>
      </c>
      <c r="D129" s="43">
        <v>0</v>
      </c>
    </row>
    <row r="130" spans="1:4" s="31" customFormat="1" x14ac:dyDescent="0.4">
      <c r="A130" s="41">
        <v>811200</v>
      </c>
      <c r="B130" s="23" t="s">
        <v>139</v>
      </c>
      <c r="C130" s="43">
        <v>0</v>
      </c>
      <c r="D130" s="43">
        <v>241600</v>
      </c>
    </row>
    <row r="131" spans="1:4" s="31" customFormat="1" x14ac:dyDescent="0.4">
      <c r="A131" s="41">
        <v>811400</v>
      </c>
      <c r="B131" s="23" t="s">
        <v>140</v>
      </c>
      <c r="C131" s="43">
        <v>0</v>
      </c>
      <c r="D131" s="43">
        <v>36000</v>
      </c>
    </row>
    <row r="132" spans="1:4" s="47" customFormat="1" ht="27" x14ac:dyDescent="0.35">
      <c r="A132" s="44">
        <v>813000</v>
      </c>
      <c r="B132" s="45" t="s">
        <v>141</v>
      </c>
      <c r="C132" s="46">
        <f t="shared" ref="C132" si="171">C133</f>
        <v>0</v>
      </c>
      <c r="D132" s="46">
        <f t="shared" ref="D132" si="172">D133</f>
        <v>0</v>
      </c>
    </row>
    <row r="133" spans="1:4" s="31" customFormat="1" x14ac:dyDescent="0.4">
      <c r="A133" s="41">
        <v>813100</v>
      </c>
      <c r="B133" s="23" t="s">
        <v>216</v>
      </c>
      <c r="C133" s="43">
        <v>0</v>
      </c>
      <c r="D133" s="43">
        <v>0</v>
      </c>
    </row>
    <row r="134" spans="1:4" s="47" customFormat="1" ht="27" x14ac:dyDescent="0.35">
      <c r="A134" s="44">
        <v>816000</v>
      </c>
      <c r="B134" s="45" t="s">
        <v>205</v>
      </c>
      <c r="C134" s="46">
        <f t="shared" ref="C134" si="173">C135</f>
        <v>0</v>
      </c>
      <c r="D134" s="46">
        <f t="shared" ref="D134" si="174">D135</f>
        <v>5485500</v>
      </c>
    </row>
    <row r="135" spans="1:4" s="31" customFormat="1" x14ac:dyDescent="0.4">
      <c r="A135" s="41">
        <v>816100</v>
      </c>
      <c r="B135" s="23" t="s">
        <v>205</v>
      </c>
      <c r="C135" s="43">
        <v>0</v>
      </c>
      <c r="D135" s="43">
        <v>5485500</v>
      </c>
    </row>
    <row r="136" spans="1:4" s="47" customFormat="1" ht="54" x14ac:dyDescent="0.35">
      <c r="A136" s="44">
        <v>880000</v>
      </c>
      <c r="B136" s="45" t="s">
        <v>142</v>
      </c>
      <c r="C136" s="46">
        <f t="shared" ref="C136" si="175">C137</f>
        <v>227500</v>
      </c>
      <c r="D136" s="46">
        <f t="shared" ref="D136" si="176">D137</f>
        <v>736700</v>
      </c>
    </row>
    <row r="137" spans="1:4" s="47" customFormat="1" ht="54" x14ac:dyDescent="0.35">
      <c r="A137" s="44">
        <v>881000</v>
      </c>
      <c r="B137" s="45" t="s">
        <v>143</v>
      </c>
      <c r="C137" s="46">
        <f t="shared" ref="C137" si="177">C138+C139</f>
        <v>227500</v>
      </c>
      <c r="D137" s="46">
        <f t="shared" ref="D137" si="178">D138+D139</f>
        <v>736700</v>
      </c>
    </row>
    <row r="138" spans="1:4" s="31" customFormat="1" x14ac:dyDescent="0.4">
      <c r="A138" s="41">
        <v>881100</v>
      </c>
      <c r="B138" s="23" t="s">
        <v>144</v>
      </c>
      <c r="C138" s="43">
        <v>227500</v>
      </c>
      <c r="D138" s="43">
        <v>0</v>
      </c>
    </row>
    <row r="139" spans="1:4" s="31" customFormat="1" ht="55.5" x14ac:dyDescent="0.4">
      <c r="A139" s="41">
        <v>881200</v>
      </c>
      <c r="B139" s="23" t="s">
        <v>145</v>
      </c>
      <c r="C139" s="43">
        <v>0</v>
      </c>
      <c r="D139" s="43">
        <v>736700</v>
      </c>
    </row>
    <row r="140" spans="1:4" s="55" customFormat="1" ht="54" x14ac:dyDescent="0.35">
      <c r="A140" s="18"/>
      <c r="B140" s="19" t="s">
        <v>32</v>
      </c>
      <c r="C140" s="20">
        <f t="shared" ref="C140" si="179">C77+C126</f>
        <v>5474561200</v>
      </c>
      <c r="D140" s="20">
        <f t="shared" ref="D140" si="180">D77+D126</f>
        <v>213725400</v>
      </c>
    </row>
    <row r="141" spans="1:4" x14ac:dyDescent="0.2">
      <c r="C141" s="8"/>
      <c r="D141" s="8"/>
    </row>
    <row r="142" spans="1:4" s="59" customFormat="1" x14ac:dyDescent="0.2">
      <c r="A142" s="56" t="s">
        <v>33</v>
      </c>
      <c r="B142" s="57"/>
      <c r="C142" s="58"/>
      <c r="D142" s="58"/>
    </row>
    <row r="143" spans="1:4" s="59" customFormat="1" x14ac:dyDescent="0.2">
      <c r="A143" s="56"/>
      <c r="B143" s="57"/>
      <c r="C143" s="58"/>
      <c r="D143" s="58"/>
    </row>
    <row r="144" spans="1:4" ht="186" customHeight="1" x14ac:dyDescent="0.2">
      <c r="A144" s="35" t="s">
        <v>44</v>
      </c>
      <c r="B144" s="35" t="s">
        <v>47</v>
      </c>
      <c r="C144" s="11" t="s">
        <v>57</v>
      </c>
      <c r="D144" s="11" t="s">
        <v>58</v>
      </c>
    </row>
    <row r="145" spans="1:4" x14ac:dyDescent="0.2">
      <c r="A145" s="9">
        <v>1</v>
      </c>
      <c r="B145" s="10">
        <v>2</v>
      </c>
      <c r="C145" s="13">
        <v>3</v>
      </c>
      <c r="D145" s="13">
        <v>4</v>
      </c>
    </row>
    <row r="146" spans="1:4" s="62" customFormat="1" x14ac:dyDescent="0.2">
      <c r="A146" s="60" t="s">
        <v>24</v>
      </c>
      <c r="B146" s="61"/>
      <c r="C146" s="58">
        <f t="shared" ref="C146" si="181">C147+C187+C195</f>
        <v>5422986500</v>
      </c>
      <c r="D146" s="58">
        <f t="shared" ref="D146" si="182">D147+D187+D195</f>
        <v>205389000</v>
      </c>
    </row>
    <row r="147" spans="1:4" s="62" customFormat="1" x14ac:dyDescent="0.2">
      <c r="A147" s="63">
        <v>410000</v>
      </c>
      <c r="B147" s="61" t="s">
        <v>87</v>
      </c>
      <c r="C147" s="58">
        <f t="shared" ref="C147" si="183">C148+C153+C163+C170+C172+C175+C178+C180+C185</f>
        <v>4839476600</v>
      </c>
      <c r="D147" s="58">
        <f t="shared" ref="D147" si="184">D148+D153+D163+D170+D172+D175+D178+D180+D185</f>
        <v>205029000</v>
      </c>
    </row>
    <row r="148" spans="1:4" s="62" customFormat="1" x14ac:dyDescent="0.2">
      <c r="A148" s="64">
        <v>411000</v>
      </c>
      <c r="B148" s="65" t="s">
        <v>204</v>
      </c>
      <c r="C148" s="66">
        <f t="shared" ref="C148" si="185">SUM(C149:C152)</f>
        <v>1322045399.9999995</v>
      </c>
      <c r="D148" s="66">
        <f t="shared" ref="D148" si="186">SUM(D149:D152)</f>
        <v>10993100</v>
      </c>
    </row>
    <row r="149" spans="1:4" s="62" customFormat="1" x14ac:dyDescent="0.2">
      <c r="A149" s="67">
        <v>411100</v>
      </c>
      <c r="B149" s="68" t="s">
        <v>88</v>
      </c>
      <c r="C149" s="69">
        <v>1240940299.9999995</v>
      </c>
      <c r="D149" s="69">
        <v>6508600</v>
      </c>
    </row>
    <row r="150" spans="1:4" s="62" customFormat="1" ht="55.5" x14ac:dyDescent="0.2">
      <c r="A150" s="67">
        <v>411200</v>
      </c>
      <c r="B150" s="68" t="s">
        <v>217</v>
      </c>
      <c r="C150" s="69">
        <v>38578000</v>
      </c>
      <c r="D150" s="69">
        <v>3722000</v>
      </c>
    </row>
    <row r="151" spans="1:4" s="62" customFormat="1" ht="55.5" x14ac:dyDescent="0.2">
      <c r="A151" s="67">
        <v>411300</v>
      </c>
      <c r="B151" s="68" t="s">
        <v>89</v>
      </c>
      <c r="C151" s="69">
        <v>29066300</v>
      </c>
      <c r="D151" s="69">
        <v>153800</v>
      </c>
    </row>
    <row r="152" spans="1:4" s="62" customFormat="1" x14ac:dyDescent="0.2">
      <c r="A152" s="67">
        <v>411400</v>
      </c>
      <c r="B152" s="68" t="s">
        <v>90</v>
      </c>
      <c r="C152" s="69">
        <v>13460800</v>
      </c>
      <c r="D152" s="69">
        <v>608700</v>
      </c>
    </row>
    <row r="153" spans="1:4" s="62" customFormat="1" x14ac:dyDescent="0.2">
      <c r="A153" s="64">
        <v>412000</v>
      </c>
      <c r="B153" s="70" t="s">
        <v>209</v>
      </c>
      <c r="C153" s="66">
        <f t="shared" ref="C153" si="187">SUM(C154:C162)</f>
        <v>278188000</v>
      </c>
      <c r="D153" s="66">
        <f t="shared" ref="D153" si="188">SUM(D154:D162)</f>
        <v>27206100</v>
      </c>
    </row>
    <row r="154" spans="1:4" s="62" customFormat="1" x14ac:dyDescent="0.2">
      <c r="A154" s="67">
        <v>412100</v>
      </c>
      <c r="B154" s="68" t="s">
        <v>91</v>
      </c>
      <c r="C154" s="69">
        <v>3060400</v>
      </c>
      <c r="D154" s="69">
        <v>410600</v>
      </c>
    </row>
    <row r="155" spans="1:4" s="62" customFormat="1" ht="55.5" x14ac:dyDescent="0.2">
      <c r="A155" s="67">
        <v>412200</v>
      </c>
      <c r="B155" s="68" t="s">
        <v>218</v>
      </c>
      <c r="C155" s="69">
        <v>39601100</v>
      </c>
      <c r="D155" s="69">
        <v>5163500</v>
      </c>
    </row>
    <row r="156" spans="1:4" s="62" customFormat="1" x14ac:dyDescent="0.2">
      <c r="A156" s="67">
        <v>412300</v>
      </c>
      <c r="B156" s="68" t="s">
        <v>92</v>
      </c>
      <c r="C156" s="69">
        <v>13866300</v>
      </c>
      <c r="D156" s="69">
        <v>1234800</v>
      </c>
    </row>
    <row r="157" spans="1:4" s="62" customFormat="1" x14ac:dyDescent="0.2">
      <c r="A157" s="67">
        <v>412400</v>
      </c>
      <c r="B157" s="68" t="s">
        <v>93</v>
      </c>
      <c r="C157" s="69">
        <v>6816900</v>
      </c>
      <c r="D157" s="69">
        <v>1813000</v>
      </c>
    </row>
    <row r="158" spans="1:4" s="62" customFormat="1" x14ac:dyDescent="0.2">
      <c r="A158" s="67">
        <v>412500</v>
      </c>
      <c r="B158" s="68" t="s">
        <v>94</v>
      </c>
      <c r="C158" s="69">
        <v>9717300</v>
      </c>
      <c r="D158" s="69">
        <v>2148300</v>
      </c>
    </row>
    <row r="159" spans="1:4" s="62" customFormat="1" x14ac:dyDescent="0.2">
      <c r="A159" s="67">
        <v>412600</v>
      </c>
      <c r="B159" s="68" t="s">
        <v>219</v>
      </c>
      <c r="C159" s="69">
        <v>11439699.999999996</v>
      </c>
      <c r="D159" s="69">
        <v>1757800</v>
      </c>
    </row>
    <row r="160" spans="1:4" s="62" customFormat="1" x14ac:dyDescent="0.2">
      <c r="A160" s="67">
        <v>412700</v>
      </c>
      <c r="B160" s="68" t="s">
        <v>206</v>
      </c>
      <c r="C160" s="69">
        <v>94736500</v>
      </c>
      <c r="D160" s="69">
        <v>3233400</v>
      </c>
    </row>
    <row r="161" spans="1:4" s="62" customFormat="1" x14ac:dyDescent="0.2">
      <c r="A161" s="67">
        <v>412800</v>
      </c>
      <c r="B161" s="68" t="s">
        <v>220</v>
      </c>
      <c r="C161" s="69">
        <v>50200.000000000051</v>
      </c>
      <c r="D161" s="69">
        <v>36600</v>
      </c>
    </row>
    <row r="162" spans="1:4" s="62" customFormat="1" x14ac:dyDescent="0.2">
      <c r="A162" s="67">
        <v>412900</v>
      </c>
      <c r="B162" s="68" t="s">
        <v>95</v>
      </c>
      <c r="C162" s="69">
        <v>98899600</v>
      </c>
      <c r="D162" s="69">
        <v>11408100</v>
      </c>
    </row>
    <row r="163" spans="1:4" s="71" customFormat="1" ht="27" x14ac:dyDescent="0.2">
      <c r="A163" s="64">
        <v>413000</v>
      </c>
      <c r="B163" s="70" t="s">
        <v>210</v>
      </c>
      <c r="C163" s="66">
        <f t="shared" ref="C163" si="189">SUM(C164:C169)</f>
        <v>265524500</v>
      </c>
      <c r="D163" s="66">
        <f t="shared" ref="D163" si="190">SUM(D164:D169)</f>
        <v>66800</v>
      </c>
    </row>
    <row r="164" spans="1:4" s="59" customFormat="1" x14ac:dyDescent="0.2">
      <c r="A164" s="72">
        <v>413100</v>
      </c>
      <c r="B164" s="68" t="s">
        <v>96</v>
      </c>
      <c r="C164" s="69">
        <v>117821400</v>
      </c>
      <c r="D164" s="69">
        <v>0</v>
      </c>
    </row>
    <row r="165" spans="1:4" s="71" customFormat="1" x14ac:dyDescent="0.2">
      <c r="A165" s="72">
        <v>413300</v>
      </c>
      <c r="B165" s="68" t="s">
        <v>97</v>
      </c>
      <c r="C165" s="69">
        <v>1642500</v>
      </c>
      <c r="D165" s="69">
        <v>0</v>
      </c>
    </row>
    <row r="166" spans="1:4" s="59" customFormat="1" x14ac:dyDescent="0.2">
      <c r="A166" s="72">
        <v>413400</v>
      </c>
      <c r="B166" s="68" t="s">
        <v>98</v>
      </c>
      <c r="C166" s="69">
        <v>128558700</v>
      </c>
      <c r="D166" s="69">
        <v>0</v>
      </c>
    </row>
    <row r="167" spans="1:4" s="59" customFormat="1" x14ac:dyDescent="0.2">
      <c r="A167" s="72">
        <v>413700</v>
      </c>
      <c r="B167" s="68" t="s">
        <v>221</v>
      </c>
      <c r="C167" s="69">
        <v>12662900</v>
      </c>
      <c r="D167" s="69">
        <v>0</v>
      </c>
    </row>
    <row r="168" spans="1:4" s="59" customFormat="1" ht="55.5" x14ac:dyDescent="0.2">
      <c r="A168" s="72">
        <v>413800</v>
      </c>
      <c r="B168" s="68" t="s">
        <v>146</v>
      </c>
      <c r="C168" s="69">
        <v>4768800</v>
      </c>
      <c r="D168" s="69">
        <v>300</v>
      </c>
    </row>
    <row r="169" spans="1:4" s="59" customFormat="1" x14ac:dyDescent="0.2">
      <c r="A169" s="72">
        <v>413900</v>
      </c>
      <c r="B169" s="68" t="s">
        <v>99</v>
      </c>
      <c r="C169" s="69">
        <v>70200</v>
      </c>
      <c r="D169" s="69">
        <v>66500</v>
      </c>
    </row>
    <row r="170" spans="1:4" s="59" customFormat="1" x14ac:dyDescent="0.2">
      <c r="A170" s="64">
        <v>414000</v>
      </c>
      <c r="B170" s="70" t="s">
        <v>104</v>
      </c>
      <c r="C170" s="66">
        <f t="shared" ref="C170:D170" si="191">SUM(C171)</f>
        <v>260855000</v>
      </c>
      <c r="D170" s="66">
        <f t="shared" si="191"/>
        <v>0</v>
      </c>
    </row>
    <row r="171" spans="1:4" s="59" customFormat="1" x14ac:dyDescent="0.2">
      <c r="A171" s="67">
        <v>414100</v>
      </c>
      <c r="B171" s="68" t="s">
        <v>104</v>
      </c>
      <c r="C171" s="69">
        <v>260855000</v>
      </c>
      <c r="D171" s="69">
        <v>0</v>
      </c>
    </row>
    <row r="172" spans="1:4" s="59" customFormat="1" x14ac:dyDescent="0.2">
      <c r="A172" s="64">
        <v>415000</v>
      </c>
      <c r="B172" s="70" t="s">
        <v>50</v>
      </c>
      <c r="C172" s="66">
        <f t="shared" ref="C172" si="192">SUM(C173:C174)</f>
        <v>185557300</v>
      </c>
      <c r="D172" s="66">
        <f t="shared" ref="D172" si="193">SUM(D173:D174)</f>
        <v>166455500</v>
      </c>
    </row>
    <row r="173" spans="1:4" s="59" customFormat="1" x14ac:dyDescent="0.2">
      <c r="A173" s="67">
        <v>415100</v>
      </c>
      <c r="B173" s="68" t="s">
        <v>65</v>
      </c>
      <c r="C173" s="69">
        <v>1216700</v>
      </c>
      <c r="D173" s="69">
        <v>0</v>
      </c>
    </row>
    <row r="174" spans="1:4" s="59" customFormat="1" x14ac:dyDescent="0.2">
      <c r="A174" s="67">
        <v>415200</v>
      </c>
      <c r="B174" s="68" t="s">
        <v>66</v>
      </c>
      <c r="C174" s="69">
        <v>184340600</v>
      </c>
      <c r="D174" s="69">
        <v>166455500</v>
      </c>
    </row>
    <row r="175" spans="1:4" s="59" customFormat="1" x14ac:dyDescent="0.2">
      <c r="A175" s="64">
        <v>416000</v>
      </c>
      <c r="B175" s="70" t="s">
        <v>211</v>
      </c>
      <c r="C175" s="66">
        <f t="shared" ref="C175" si="194">SUM(C176:C177)</f>
        <v>552116100</v>
      </c>
      <c r="D175" s="66">
        <f t="shared" ref="D175" si="195">SUM(D176:D177)</f>
        <v>0</v>
      </c>
    </row>
    <row r="176" spans="1:4" s="59" customFormat="1" x14ac:dyDescent="0.2">
      <c r="A176" s="67">
        <v>416100</v>
      </c>
      <c r="B176" s="68" t="s">
        <v>222</v>
      </c>
      <c r="C176" s="69">
        <v>537166100</v>
      </c>
      <c r="D176" s="69">
        <v>0</v>
      </c>
    </row>
    <row r="177" spans="1:4" s="59" customFormat="1" ht="55.5" x14ac:dyDescent="0.2">
      <c r="A177" s="67">
        <v>416300</v>
      </c>
      <c r="B177" s="68" t="s">
        <v>223</v>
      </c>
      <c r="C177" s="69">
        <v>14950000</v>
      </c>
      <c r="D177" s="69">
        <v>0</v>
      </c>
    </row>
    <row r="178" spans="1:4" s="59" customFormat="1" ht="54" x14ac:dyDescent="0.2">
      <c r="A178" s="64">
        <v>417000</v>
      </c>
      <c r="B178" s="70" t="s">
        <v>212</v>
      </c>
      <c r="C178" s="66">
        <f t="shared" ref="C178:D178" si="196">SUM(C179:C179)</f>
        <v>1965700000</v>
      </c>
      <c r="D178" s="66">
        <f t="shared" si="196"/>
        <v>0</v>
      </c>
    </row>
    <row r="179" spans="1:4" s="59" customFormat="1" x14ac:dyDescent="0.2">
      <c r="A179" s="67">
        <v>417100</v>
      </c>
      <c r="B179" s="68" t="s">
        <v>67</v>
      </c>
      <c r="C179" s="69">
        <v>1965700000</v>
      </c>
      <c r="D179" s="69">
        <v>0</v>
      </c>
    </row>
    <row r="180" spans="1:4" s="59" customFormat="1" ht="54" x14ac:dyDescent="0.2">
      <c r="A180" s="73">
        <v>418000</v>
      </c>
      <c r="B180" s="70" t="s">
        <v>213</v>
      </c>
      <c r="C180" s="66">
        <f t="shared" ref="C180" si="197">C184+C182+C183+C181</f>
        <v>321900</v>
      </c>
      <c r="D180" s="66">
        <f t="shared" ref="D180" si="198">D184+D182+D183</f>
        <v>265900</v>
      </c>
    </row>
    <row r="181" spans="1:4" s="59" customFormat="1" x14ac:dyDescent="0.2">
      <c r="A181" s="25">
        <v>418100</v>
      </c>
      <c r="B181" s="68" t="s">
        <v>224</v>
      </c>
      <c r="C181" s="69">
        <v>0</v>
      </c>
      <c r="D181" s="69">
        <v>0</v>
      </c>
    </row>
    <row r="182" spans="1:4" s="59" customFormat="1" x14ac:dyDescent="0.2">
      <c r="A182" s="25">
        <v>418200</v>
      </c>
      <c r="B182" s="68" t="s">
        <v>147</v>
      </c>
      <c r="C182" s="69">
        <v>94200</v>
      </c>
      <c r="D182" s="69">
        <v>55900</v>
      </c>
    </row>
    <row r="183" spans="1:4" s="59" customFormat="1" ht="55.5" x14ac:dyDescent="0.2">
      <c r="A183" s="25">
        <v>418300</v>
      </c>
      <c r="B183" s="68" t="s">
        <v>225</v>
      </c>
      <c r="C183" s="69">
        <v>0</v>
      </c>
      <c r="D183" s="69">
        <v>0</v>
      </c>
    </row>
    <row r="184" spans="1:4" s="59" customFormat="1" x14ac:dyDescent="0.2">
      <c r="A184" s="72">
        <v>418400</v>
      </c>
      <c r="B184" s="68" t="s">
        <v>148</v>
      </c>
      <c r="C184" s="69">
        <v>227700</v>
      </c>
      <c r="D184" s="69">
        <v>210000</v>
      </c>
    </row>
    <row r="185" spans="1:4" s="71" customFormat="1" ht="27" x14ac:dyDescent="0.2">
      <c r="A185" s="64">
        <v>419000</v>
      </c>
      <c r="B185" s="70" t="s">
        <v>214</v>
      </c>
      <c r="C185" s="66">
        <f t="shared" ref="C185:D185" si="199">C186</f>
        <v>9168400</v>
      </c>
      <c r="D185" s="66">
        <f t="shared" si="199"/>
        <v>41600</v>
      </c>
    </row>
    <row r="186" spans="1:4" s="59" customFormat="1" x14ac:dyDescent="0.2">
      <c r="A186" s="67">
        <v>419100</v>
      </c>
      <c r="B186" s="68" t="s">
        <v>214</v>
      </c>
      <c r="C186" s="69">
        <v>9168400</v>
      </c>
      <c r="D186" s="69">
        <v>41600</v>
      </c>
    </row>
    <row r="187" spans="1:4" s="59" customFormat="1" x14ac:dyDescent="0.2">
      <c r="A187" s="63">
        <v>480000</v>
      </c>
      <c r="B187" s="61" t="s">
        <v>149</v>
      </c>
      <c r="C187" s="58">
        <f t="shared" ref="C187" si="200">C188+C193</f>
        <v>579272400</v>
      </c>
      <c r="D187" s="58">
        <f t="shared" ref="D187" si="201">D188+D193</f>
        <v>360000</v>
      </c>
    </row>
    <row r="188" spans="1:4" s="59" customFormat="1" x14ac:dyDescent="0.2">
      <c r="A188" s="64">
        <v>487000</v>
      </c>
      <c r="B188" s="70" t="s">
        <v>203</v>
      </c>
      <c r="C188" s="66">
        <f t="shared" ref="C188" si="202">SUM(C189:C192)</f>
        <v>428631300</v>
      </c>
      <c r="D188" s="66">
        <f t="shared" ref="D188" si="203">SUM(D189:D192)</f>
        <v>175000</v>
      </c>
    </row>
    <row r="189" spans="1:4" s="59" customFormat="1" x14ac:dyDescent="0.2">
      <c r="A189" s="67">
        <v>487100</v>
      </c>
      <c r="B189" s="68" t="s">
        <v>207</v>
      </c>
      <c r="C189" s="69">
        <v>319900</v>
      </c>
      <c r="D189" s="69">
        <v>0</v>
      </c>
    </row>
    <row r="190" spans="1:4" s="59" customFormat="1" x14ac:dyDescent="0.2">
      <c r="A190" s="22">
        <v>487300</v>
      </c>
      <c r="B190" s="68" t="s">
        <v>150</v>
      </c>
      <c r="C190" s="69">
        <v>111157600</v>
      </c>
      <c r="D190" s="69">
        <v>175000</v>
      </c>
    </row>
    <row r="191" spans="1:4" s="59" customFormat="1" x14ac:dyDescent="0.2">
      <c r="A191" s="67">
        <v>487400</v>
      </c>
      <c r="B191" s="67" t="s">
        <v>151</v>
      </c>
      <c r="C191" s="69">
        <v>317153800</v>
      </c>
      <c r="D191" s="69">
        <v>0</v>
      </c>
    </row>
    <row r="192" spans="1:4" s="59" customFormat="1" x14ac:dyDescent="0.2">
      <c r="A192" s="67">
        <v>487900</v>
      </c>
      <c r="B192" s="67" t="s">
        <v>152</v>
      </c>
      <c r="C192" s="69">
        <v>0</v>
      </c>
      <c r="D192" s="69">
        <v>0</v>
      </c>
    </row>
    <row r="193" spans="1:4" s="59" customFormat="1" x14ac:dyDescent="0.2">
      <c r="A193" s="64">
        <v>488000</v>
      </c>
      <c r="B193" s="70" t="s">
        <v>103</v>
      </c>
      <c r="C193" s="66">
        <f t="shared" ref="C193:D193" si="204">SUM(C194)</f>
        <v>150641100</v>
      </c>
      <c r="D193" s="66">
        <f t="shared" si="204"/>
        <v>185000</v>
      </c>
    </row>
    <row r="194" spans="1:4" s="59" customFormat="1" x14ac:dyDescent="0.2">
      <c r="A194" s="67">
        <v>488100</v>
      </c>
      <c r="B194" s="68" t="s">
        <v>103</v>
      </c>
      <c r="C194" s="69">
        <v>150641100</v>
      </c>
      <c r="D194" s="69">
        <v>185000</v>
      </c>
    </row>
    <row r="195" spans="1:4" s="62" customFormat="1" x14ac:dyDescent="0.2">
      <c r="A195" s="73" t="s">
        <v>1</v>
      </c>
      <c r="B195" s="70" t="s">
        <v>62</v>
      </c>
      <c r="C195" s="66">
        <f t="shared" ref="C195:D195" si="205">SUM(C196)</f>
        <v>4237500</v>
      </c>
      <c r="D195" s="66">
        <f t="shared" si="205"/>
        <v>0</v>
      </c>
    </row>
    <row r="196" spans="1:4" s="59" customFormat="1" x14ac:dyDescent="0.2">
      <c r="A196" s="25" t="s">
        <v>1</v>
      </c>
      <c r="B196" s="68" t="s">
        <v>62</v>
      </c>
      <c r="C196" s="69">
        <v>4237500</v>
      </c>
      <c r="D196" s="69">
        <v>0</v>
      </c>
    </row>
    <row r="197" spans="1:4" s="59" customFormat="1" x14ac:dyDescent="0.2">
      <c r="A197" s="67"/>
      <c r="B197" s="68"/>
      <c r="C197" s="69"/>
      <c r="D197" s="69"/>
    </row>
    <row r="198" spans="1:4" s="59" customFormat="1" x14ac:dyDescent="0.2">
      <c r="A198" s="75" t="s">
        <v>34</v>
      </c>
      <c r="B198" s="68"/>
      <c r="C198" s="58">
        <f t="shared" ref="C198" si="206">C199+C218</f>
        <v>204456100</v>
      </c>
      <c r="D198" s="58">
        <f t="shared" ref="D198" si="207">D199+D218</f>
        <v>28334700</v>
      </c>
    </row>
    <row r="199" spans="1:4" s="62" customFormat="1" x14ac:dyDescent="0.2">
      <c r="A199" s="63">
        <v>510000</v>
      </c>
      <c r="B199" s="61" t="s">
        <v>153</v>
      </c>
      <c r="C199" s="58">
        <f t="shared" ref="C199" si="208">C200+C210+C214+C216+C208</f>
        <v>204034100</v>
      </c>
      <c r="D199" s="58">
        <f t="shared" ref="D199" si="209">D200+D210+D214+D216+D208</f>
        <v>28334700</v>
      </c>
    </row>
    <row r="200" spans="1:4" s="59" customFormat="1" x14ac:dyDescent="0.2">
      <c r="A200" s="64">
        <v>511000</v>
      </c>
      <c r="B200" s="70" t="s">
        <v>154</v>
      </c>
      <c r="C200" s="66">
        <f t="shared" ref="C200" si="210">SUM(C201:C207)</f>
        <v>187286500</v>
      </c>
      <c r="D200" s="66">
        <f t="shared" ref="D200" si="211">SUM(D201:D207)</f>
        <v>22363300</v>
      </c>
    </row>
    <row r="201" spans="1:4" s="62" customFormat="1" x14ac:dyDescent="0.2">
      <c r="A201" s="22">
        <v>511100</v>
      </c>
      <c r="B201" s="68" t="s">
        <v>155</v>
      </c>
      <c r="C201" s="69">
        <v>119923600</v>
      </c>
      <c r="D201" s="69">
        <v>3317600</v>
      </c>
    </row>
    <row r="202" spans="1:4" s="62" customFormat="1" x14ac:dyDescent="0.2">
      <c r="A202" s="67">
        <v>511200</v>
      </c>
      <c r="B202" s="68" t="s">
        <v>156</v>
      </c>
      <c r="C202" s="69">
        <v>6621600</v>
      </c>
      <c r="D202" s="69">
        <v>1640500</v>
      </c>
    </row>
    <row r="203" spans="1:4" s="62" customFormat="1" x14ac:dyDescent="0.2">
      <c r="A203" s="67">
        <v>511300</v>
      </c>
      <c r="B203" s="68" t="s">
        <v>157</v>
      </c>
      <c r="C203" s="69">
        <v>38904200</v>
      </c>
      <c r="D203" s="69">
        <v>16895300</v>
      </c>
    </row>
    <row r="204" spans="1:4" s="62" customFormat="1" x14ac:dyDescent="0.2">
      <c r="A204" s="67">
        <v>511400</v>
      </c>
      <c r="B204" s="68" t="s">
        <v>158</v>
      </c>
      <c r="C204" s="69">
        <v>1411500</v>
      </c>
      <c r="D204" s="69">
        <v>113900</v>
      </c>
    </row>
    <row r="205" spans="1:4" s="62" customFormat="1" x14ac:dyDescent="0.2">
      <c r="A205" s="67">
        <v>511500</v>
      </c>
      <c r="B205" s="68" t="s">
        <v>226</v>
      </c>
      <c r="C205" s="69">
        <v>0</v>
      </c>
      <c r="D205" s="69">
        <v>115000</v>
      </c>
    </row>
    <row r="206" spans="1:4" s="62" customFormat="1" x14ac:dyDescent="0.2">
      <c r="A206" s="72">
        <v>511600</v>
      </c>
      <c r="B206" s="68" t="s">
        <v>159</v>
      </c>
      <c r="C206" s="69">
        <v>0</v>
      </c>
      <c r="D206" s="69">
        <v>0</v>
      </c>
    </row>
    <row r="207" spans="1:4" s="59" customFormat="1" x14ac:dyDescent="0.2">
      <c r="A207" s="67">
        <v>511700</v>
      </c>
      <c r="B207" s="68" t="s">
        <v>160</v>
      </c>
      <c r="C207" s="69">
        <v>20425600</v>
      </c>
      <c r="D207" s="69">
        <v>281000</v>
      </c>
    </row>
    <row r="208" spans="1:4" s="59" customFormat="1" x14ac:dyDescent="0.2">
      <c r="A208" s="64">
        <v>512000</v>
      </c>
      <c r="B208" s="70" t="s">
        <v>161</v>
      </c>
      <c r="C208" s="66">
        <f t="shared" ref="C208" si="212">C209</f>
        <v>0</v>
      </c>
      <c r="D208" s="66">
        <f t="shared" ref="D208" si="213">D209</f>
        <v>2000</v>
      </c>
    </row>
    <row r="209" spans="1:4" s="59" customFormat="1" x14ac:dyDescent="0.2">
      <c r="A209" s="67">
        <v>512100</v>
      </c>
      <c r="B209" s="68" t="s">
        <v>161</v>
      </c>
      <c r="C209" s="69">
        <v>0</v>
      </c>
      <c r="D209" s="69">
        <v>2000</v>
      </c>
    </row>
    <row r="210" spans="1:4" s="59" customFormat="1" x14ac:dyDescent="0.2">
      <c r="A210" s="64">
        <v>513000</v>
      </c>
      <c r="B210" s="70" t="s">
        <v>162</v>
      </c>
      <c r="C210" s="66">
        <f t="shared" ref="C210" si="214">SUM(C211:C213)</f>
        <v>1831500</v>
      </c>
      <c r="D210" s="66">
        <f>SUM(D211:D213)</f>
        <v>160400</v>
      </c>
    </row>
    <row r="211" spans="1:4" s="59" customFormat="1" x14ac:dyDescent="0.2">
      <c r="A211" s="67">
        <v>513100</v>
      </c>
      <c r="B211" s="68" t="s">
        <v>227</v>
      </c>
      <c r="C211" s="69">
        <v>0</v>
      </c>
      <c r="D211" s="69">
        <v>150000</v>
      </c>
    </row>
    <row r="212" spans="1:4" s="59" customFormat="1" x14ac:dyDescent="0.2">
      <c r="A212" s="67">
        <v>513200</v>
      </c>
      <c r="B212" s="68" t="s">
        <v>228</v>
      </c>
      <c r="C212" s="69">
        <v>0</v>
      </c>
      <c r="D212" s="69">
        <v>0</v>
      </c>
    </row>
    <row r="213" spans="1:4" s="59" customFormat="1" x14ac:dyDescent="0.2">
      <c r="A213" s="67">
        <v>513700</v>
      </c>
      <c r="B213" s="68" t="s">
        <v>163</v>
      </c>
      <c r="C213" s="69">
        <v>1831500</v>
      </c>
      <c r="D213" s="69">
        <v>10400</v>
      </c>
    </row>
    <row r="214" spans="1:4" s="59" customFormat="1" x14ac:dyDescent="0.2">
      <c r="A214" s="64">
        <v>516000</v>
      </c>
      <c r="B214" s="70" t="s">
        <v>164</v>
      </c>
      <c r="C214" s="66">
        <f t="shared" ref="C214:D214" si="215">SUM(C215)</f>
        <v>14792400</v>
      </c>
      <c r="D214" s="66">
        <f t="shared" si="215"/>
        <v>5515600</v>
      </c>
    </row>
    <row r="215" spans="1:4" s="71" customFormat="1" x14ac:dyDescent="0.2">
      <c r="A215" s="67">
        <v>516100</v>
      </c>
      <c r="B215" s="68" t="s">
        <v>164</v>
      </c>
      <c r="C215" s="69">
        <v>14792400</v>
      </c>
      <c r="D215" s="69">
        <v>5515600</v>
      </c>
    </row>
    <row r="216" spans="1:4" s="71" customFormat="1" ht="27" x14ac:dyDescent="0.2">
      <c r="A216" s="74">
        <v>518000</v>
      </c>
      <c r="B216" s="70" t="s">
        <v>165</v>
      </c>
      <c r="C216" s="66">
        <f t="shared" ref="C216:D216" si="216">C217</f>
        <v>123700</v>
      </c>
      <c r="D216" s="66">
        <f t="shared" si="216"/>
        <v>293400</v>
      </c>
    </row>
    <row r="217" spans="1:4" s="71" customFormat="1" x14ac:dyDescent="0.2">
      <c r="A217" s="76">
        <v>518100</v>
      </c>
      <c r="B217" s="68" t="s">
        <v>165</v>
      </c>
      <c r="C217" s="69">
        <v>123700</v>
      </c>
      <c r="D217" s="69">
        <v>293400</v>
      </c>
    </row>
    <row r="218" spans="1:4" s="71" customFormat="1" ht="54" x14ac:dyDescent="0.2">
      <c r="A218" s="73">
        <v>580000</v>
      </c>
      <c r="B218" s="70" t="s">
        <v>166</v>
      </c>
      <c r="C218" s="66">
        <f t="shared" ref="C218:D219" si="217">C219</f>
        <v>422000</v>
      </c>
      <c r="D218" s="66">
        <f t="shared" si="217"/>
        <v>0</v>
      </c>
    </row>
    <row r="219" spans="1:4" s="71" customFormat="1" ht="54" x14ac:dyDescent="0.2">
      <c r="A219" s="73">
        <v>581000</v>
      </c>
      <c r="B219" s="70" t="s">
        <v>167</v>
      </c>
      <c r="C219" s="66">
        <f t="shared" si="217"/>
        <v>422000</v>
      </c>
      <c r="D219" s="66">
        <f t="shared" si="217"/>
        <v>0</v>
      </c>
    </row>
    <row r="220" spans="1:4" s="71" customFormat="1" ht="55.5" x14ac:dyDescent="0.2">
      <c r="A220" s="72">
        <v>581200</v>
      </c>
      <c r="B220" s="68" t="s">
        <v>168</v>
      </c>
      <c r="C220" s="69">
        <v>422000</v>
      </c>
      <c r="D220" s="69">
        <v>0</v>
      </c>
    </row>
    <row r="221" spans="1:4" s="78" customFormat="1" ht="54" x14ac:dyDescent="0.2">
      <c r="A221" s="77"/>
      <c r="B221" s="19" t="s">
        <v>35</v>
      </c>
      <c r="C221" s="20">
        <f t="shared" ref="C221" si="218">C146+C198</f>
        <v>5627442600</v>
      </c>
      <c r="D221" s="20">
        <f t="shared" ref="D221" si="219">D146+D198</f>
        <v>233723700</v>
      </c>
    </row>
    <row r="222" spans="1:4" s="62" customFormat="1" x14ac:dyDescent="0.2">
      <c r="A222" s="67"/>
      <c r="B222" s="68"/>
      <c r="C222" s="69"/>
      <c r="D222" s="69"/>
    </row>
    <row r="223" spans="1:4" s="62" customFormat="1" x14ac:dyDescent="0.2">
      <c r="A223" s="56" t="s">
        <v>19</v>
      </c>
      <c r="B223" s="68"/>
      <c r="C223" s="69"/>
      <c r="D223" s="69"/>
    </row>
    <row r="224" spans="1:4" s="62" customFormat="1" x14ac:dyDescent="0.2">
      <c r="A224" s="67"/>
      <c r="B224" s="68"/>
      <c r="C224" s="69"/>
      <c r="D224" s="69"/>
    </row>
    <row r="225" spans="1:4" ht="186" customHeight="1" x14ac:dyDescent="0.2">
      <c r="A225" s="35" t="s">
        <v>44</v>
      </c>
      <c r="B225" s="35" t="s">
        <v>47</v>
      </c>
      <c r="C225" s="11" t="s">
        <v>57</v>
      </c>
      <c r="D225" s="11" t="s">
        <v>58</v>
      </c>
    </row>
    <row r="226" spans="1:4" x14ac:dyDescent="0.2">
      <c r="A226" s="9">
        <v>1</v>
      </c>
      <c r="B226" s="10">
        <v>2</v>
      </c>
      <c r="C226" s="13">
        <v>3</v>
      </c>
      <c r="D226" s="13">
        <v>4</v>
      </c>
    </row>
    <row r="227" spans="1:4" s="78" customFormat="1" x14ac:dyDescent="0.2">
      <c r="A227" s="79"/>
      <c r="B227" s="80" t="s">
        <v>20</v>
      </c>
      <c r="C227" s="81">
        <f t="shared" ref="C227" si="220">C228+C244+C259+C278</f>
        <v>152881400.00333333</v>
      </c>
      <c r="D227" s="81">
        <f t="shared" ref="D227" si="221">D228+D244+D259+D278</f>
        <v>19998300</v>
      </c>
    </row>
    <row r="228" spans="1:4" s="62" customFormat="1" x14ac:dyDescent="0.2">
      <c r="A228" s="82"/>
      <c r="B228" s="61" t="s">
        <v>36</v>
      </c>
      <c r="C228" s="58">
        <f t="shared" ref="C228" si="222">C229-C236</f>
        <v>-104740900</v>
      </c>
      <c r="D228" s="58">
        <f t="shared" ref="D228" si="223">D229-D236</f>
        <v>311500</v>
      </c>
    </row>
    <row r="229" spans="1:4" s="62" customFormat="1" x14ac:dyDescent="0.2">
      <c r="A229" s="63">
        <v>910000</v>
      </c>
      <c r="B229" s="61" t="s">
        <v>169</v>
      </c>
      <c r="C229" s="58">
        <f t="shared" ref="C229" si="224">C230+C234</f>
        <v>78955000</v>
      </c>
      <c r="D229" s="58">
        <f t="shared" ref="D229" si="225">D230+D234</f>
        <v>311500</v>
      </c>
    </row>
    <row r="230" spans="1:4" s="62" customFormat="1" x14ac:dyDescent="0.2">
      <c r="A230" s="64">
        <v>911000</v>
      </c>
      <c r="B230" s="70" t="s">
        <v>111</v>
      </c>
      <c r="C230" s="66">
        <f t="shared" ref="C230" si="226">SUM(C231:C233)</f>
        <v>74605600</v>
      </c>
      <c r="D230" s="66">
        <f t="shared" ref="D230" si="227">SUM(D233:D233)</f>
        <v>311500</v>
      </c>
    </row>
    <row r="231" spans="1:4" s="62" customFormat="1" x14ac:dyDescent="0.2">
      <c r="A231" s="22">
        <v>911100</v>
      </c>
      <c r="B231" s="68" t="s">
        <v>170</v>
      </c>
      <c r="C231" s="69">
        <v>0</v>
      </c>
      <c r="D231" s="69">
        <v>0</v>
      </c>
    </row>
    <row r="232" spans="1:4" s="62" customFormat="1" x14ac:dyDescent="0.2">
      <c r="A232" s="22">
        <v>911200</v>
      </c>
      <c r="B232" s="68" t="s">
        <v>229</v>
      </c>
      <c r="C232" s="69">
        <v>0</v>
      </c>
      <c r="D232" s="69">
        <v>0</v>
      </c>
    </row>
    <row r="233" spans="1:4" s="62" customFormat="1" x14ac:dyDescent="0.2">
      <c r="A233" s="67">
        <v>911400</v>
      </c>
      <c r="B233" s="68" t="s">
        <v>171</v>
      </c>
      <c r="C233" s="69">
        <v>74605600</v>
      </c>
      <c r="D233" s="69">
        <v>311500</v>
      </c>
    </row>
    <row r="234" spans="1:4" s="83" customFormat="1" ht="54" x14ac:dyDescent="0.2">
      <c r="A234" s="64">
        <v>918000</v>
      </c>
      <c r="B234" s="70" t="s">
        <v>112</v>
      </c>
      <c r="C234" s="66">
        <f t="shared" ref="C234:D234" si="228">C235</f>
        <v>4349400</v>
      </c>
      <c r="D234" s="66">
        <f t="shared" si="228"/>
        <v>0</v>
      </c>
    </row>
    <row r="235" spans="1:4" s="62" customFormat="1" x14ac:dyDescent="0.2">
      <c r="A235" s="67">
        <v>918100</v>
      </c>
      <c r="B235" s="68" t="s">
        <v>172</v>
      </c>
      <c r="C235" s="69">
        <v>4349400</v>
      </c>
      <c r="D235" s="69">
        <v>0</v>
      </c>
    </row>
    <row r="236" spans="1:4" s="83" customFormat="1" ht="27" x14ac:dyDescent="0.2">
      <c r="A236" s="64">
        <v>610000</v>
      </c>
      <c r="B236" s="70" t="s">
        <v>173</v>
      </c>
      <c r="C236" s="66">
        <f t="shared" ref="C236" si="229">C237+C241</f>
        <v>183695900</v>
      </c>
      <c r="D236" s="66">
        <f t="shared" ref="D236" si="230">D237+D241</f>
        <v>0</v>
      </c>
    </row>
    <row r="237" spans="1:4" s="83" customFormat="1" ht="27" x14ac:dyDescent="0.2">
      <c r="A237" s="64">
        <v>611000</v>
      </c>
      <c r="B237" s="70" t="s">
        <v>114</v>
      </c>
      <c r="C237" s="66">
        <f t="shared" ref="C237" si="231">SUM(C238:C240)</f>
        <v>183345900</v>
      </c>
      <c r="D237" s="66">
        <f t="shared" ref="D237" si="232">SUM(D238:D240)</f>
        <v>0</v>
      </c>
    </row>
    <row r="238" spans="1:4" s="62" customFormat="1" x14ac:dyDescent="0.2">
      <c r="A238" s="22">
        <v>611100</v>
      </c>
      <c r="B238" s="68" t="s">
        <v>174</v>
      </c>
      <c r="C238" s="69">
        <v>0</v>
      </c>
      <c r="D238" s="69">
        <v>0</v>
      </c>
    </row>
    <row r="239" spans="1:4" s="62" customFormat="1" x14ac:dyDescent="0.2">
      <c r="A239" s="22">
        <v>611200</v>
      </c>
      <c r="B239" s="68" t="s">
        <v>230</v>
      </c>
      <c r="C239" s="69">
        <v>183345900</v>
      </c>
      <c r="D239" s="69">
        <v>0</v>
      </c>
    </row>
    <row r="240" spans="1:4" s="59" customFormat="1" x14ac:dyDescent="0.2">
      <c r="A240" s="72">
        <v>611400</v>
      </c>
      <c r="B240" s="68" t="s">
        <v>175</v>
      </c>
      <c r="C240" s="69">
        <v>0</v>
      </c>
      <c r="D240" s="69">
        <v>0</v>
      </c>
    </row>
    <row r="241" spans="1:4" s="71" customFormat="1" ht="54" x14ac:dyDescent="0.2">
      <c r="A241" s="84">
        <v>618000</v>
      </c>
      <c r="B241" s="84" t="s">
        <v>115</v>
      </c>
      <c r="C241" s="66">
        <f t="shared" ref="C241" si="233">C242+C243</f>
        <v>350000</v>
      </c>
      <c r="D241" s="66">
        <f t="shared" ref="D241" si="234">D242+D243</f>
        <v>0</v>
      </c>
    </row>
    <row r="242" spans="1:4" s="59" customFormat="1" x14ac:dyDescent="0.2">
      <c r="A242" s="72">
        <v>618100</v>
      </c>
      <c r="B242" s="68" t="s">
        <v>176</v>
      </c>
      <c r="C242" s="69">
        <v>350000</v>
      </c>
      <c r="D242" s="69">
        <v>0</v>
      </c>
    </row>
    <row r="243" spans="1:4" s="59" customFormat="1" ht="55.5" x14ac:dyDescent="0.2">
      <c r="A243" s="72">
        <v>618200</v>
      </c>
      <c r="B243" s="68" t="s">
        <v>177</v>
      </c>
      <c r="C243" s="69">
        <v>0</v>
      </c>
      <c r="D243" s="69">
        <v>0</v>
      </c>
    </row>
    <row r="244" spans="1:4" s="62" customFormat="1" x14ac:dyDescent="0.2">
      <c r="A244" s="67"/>
      <c r="B244" s="33" t="s">
        <v>15</v>
      </c>
      <c r="C244" s="58">
        <f t="shared" ref="C244" si="235">C245-C251</f>
        <v>290311000</v>
      </c>
      <c r="D244" s="58">
        <f t="shared" ref="D244" si="236">D245-D251</f>
        <v>-13000</v>
      </c>
    </row>
    <row r="245" spans="1:4" s="62" customFormat="1" x14ac:dyDescent="0.2">
      <c r="A245" s="63">
        <v>920000</v>
      </c>
      <c r="B245" s="33" t="s">
        <v>178</v>
      </c>
      <c r="C245" s="58">
        <f t="shared" ref="C245" si="237">C246+C249</f>
        <v>1144654600</v>
      </c>
      <c r="D245" s="58">
        <f t="shared" ref="D245" si="238">D246+D249</f>
        <v>0</v>
      </c>
    </row>
    <row r="246" spans="1:4" s="62" customFormat="1" x14ac:dyDescent="0.2">
      <c r="A246" s="64">
        <v>921000</v>
      </c>
      <c r="B246" s="45" t="s">
        <v>117</v>
      </c>
      <c r="C246" s="66">
        <f t="shared" ref="C246" si="239">SUM(C247:C248)</f>
        <v>1144654600</v>
      </c>
      <c r="D246" s="66">
        <f t="shared" ref="D246" si="240">SUM(D247:D248)</f>
        <v>0</v>
      </c>
    </row>
    <row r="247" spans="1:4" s="62" customFormat="1" x14ac:dyDescent="0.2">
      <c r="A247" s="67">
        <v>921100</v>
      </c>
      <c r="B247" s="23" t="s">
        <v>179</v>
      </c>
      <c r="C247" s="69">
        <v>665476200</v>
      </c>
      <c r="D247" s="69">
        <v>0</v>
      </c>
    </row>
    <row r="248" spans="1:4" s="62" customFormat="1" x14ac:dyDescent="0.2">
      <c r="A248" s="67">
        <v>921200</v>
      </c>
      <c r="B248" s="23" t="s">
        <v>180</v>
      </c>
      <c r="C248" s="69">
        <v>479178400</v>
      </c>
      <c r="D248" s="69">
        <v>0</v>
      </c>
    </row>
    <row r="249" spans="1:4" s="83" customFormat="1" ht="27" x14ac:dyDescent="0.2">
      <c r="A249" s="64">
        <v>928000</v>
      </c>
      <c r="B249" s="45" t="s">
        <v>118</v>
      </c>
      <c r="C249" s="66">
        <f t="shared" ref="C249:D249" si="241">C250</f>
        <v>0</v>
      </c>
      <c r="D249" s="66">
        <f t="shared" si="241"/>
        <v>0</v>
      </c>
    </row>
    <row r="250" spans="1:4" s="62" customFormat="1" x14ac:dyDescent="0.2">
      <c r="A250" s="67">
        <v>928200</v>
      </c>
      <c r="B250" s="23" t="s">
        <v>181</v>
      </c>
      <c r="C250" s="69">
        <v>0</v>
      </c>
      <c r="D250" s="69">
        <v>0</v>
      </c>
    </row>
    <row r="251" spans="1:4" s="83" customFormat="1" ht="27" x14ac:dyDescent="0.2">
      <c r="A251" s="73">
        <v>620000</v>
      </c>
      <c r="B251" s="70" t="s">
        <v>182</v>
      </c>
      <c r="C251" s="66">
        <f t="shared" ref="C251" si="242">C252+C257</f>
        <v>854343600</v>
      </c>
      <c r="D251" s="66">
        <f t="shared" ref="D251" si="243">D252+D257</f>
        <v>13000</v>
      </c>
    </row>
    <row r="252" spans="1:4" s="83" customFormat="1" ht="27" x14ac:dyDescent="0.2">
      <c r="A252" s="73">
        <v>621000</v>
      </c>
      <c r="B252" s="70" t="s">
        <v>120</v>
      </c>
      <c r="C252" s="66">
        <f t="shared" ref="C252" si="244">SUM(C253:C256)</f>
        <v>854343600</v>
      </c>
      <c r="D252" s="66">
        <f t="shared" ref="D252" si="245">SUM(D253:D256)</f>
        <v>13000</v>
      </c>
    </row>
    <row r="253" spans="1:4" s="59" customFormat="1" x14ac:dyDescent="0.2">
      <c r="A253" s="72">
        <v>621100</v>
      </c>
      <c r="B253" s="68" t="s">
        <v>183</v>
      </c>
      <c r="C253" s="69">
        <v>473648900</v>
      </c>
      <c r="D253" s="69">
        <v>0</v>
      </c>
    </row>
    <row r="254" spans="1:4" s="59" customFormat="1" x14ac:dyDescent="0.2">
      <c r="A254" s="72">
        <v>621300</v>
      </c>
      <c r="B254" s="68" t="s">
        <v>184</v>
      </c>
      <c r="C254" s="69">
        <v>17857200</v>
      </c>
      <c r="D254" s="69">
        <v>3000</v>
      </c>
    </row>
    <row r="255" spans="1:4" s="59" customFormat="1" x14ac:dyDescent="0.2">
      <c r="A255" s="72">
        <v>621400</v>
      </c>
      <c r="B255" s="68" t="s">
        <v>185</v>
      </c>
      <c r="C255" s="69">
        <v>351853800</v>
      </c>
      <c r="D255" s="69">
        <v>0</v>
      </c>
    </row>
    <row r="256" spans="1:4" s="59" customFormat="1" x14ac:dyDescent="0.2">
      <c r="A256" s="72">
        <v>621900</v>
      </c>
      <c r="B256" s="68" t="s">
        <v>186</v>
      </c>
      <c r="C256" s="69">
        <v>10983700</v>
      </c>
      <c r="D256" s="69">
        <v>10000</v>
      </c>
    </row>
    <row r="257" spans="1:4" s="71" customFormat="1" ht="27" x14ac:dyDescent="0.2">
      <c r="A257" s="73">
        <v>628000</v>
      </c>
      <c r="B257" s="70" t="s">
        <v>121</v>
      </c>
      <c r="C257" s="66">
        <f t="shared" ref="C257:D257" si="246">C258</f>
        <v>0</v>
      </c>
      <c r="D257" s="66">
        <f t="shared" si="246"/>
        <v>0</v>
      </c>
    </row>
    <row r="258" spans="1:4" s="59" customFormat="1" x14ac:dyDescent="0.2">
      <c r="A258" s="72">
        <v>628200</v>
      </c>
      <c r="B258" s="68" t="s">
        <v>187</v>
      </c>
      <c r="C258" s="69">
        <v>0</v>
      </c>
      <c r="D258" s="69">
        <v>0</v>
      </c>
    </row>
    <row r="259" spans="1:4" s="1" customFormat="1" ht="27" x14ac:dyDescent="0.2">
      <c r="A259" s="85"/>
      <c r="B259" s="33" t="s">
        <v>37</v>
      </c>
      <c r="C259" s="58">
        <f t="shared" ref="C259" si="247">C260-C269</f>
        <v>-32688699.99666667</v>
      </c>
      <c r="D259" s="58">
        <f t="shared" ref="D259" si="248">D260-D269</f>
        <v>-36242100</v>
      </c>
    </row>
    <row r="260" spans="1:4" s="62" customFormat="1" x14ac:dyDescent="0.2">
      <c r="A260" s="63">
        <v>930000</v>
      </c>
      <c r="B260" s="33" t="s">
        <v>188</v>
      </c>
      <c r="C260" s="66">
        <f t="shared" ref="C260" si="249">C261+C266</f>
        <v>51829200</v>
      </c>
      <c r="D260" s="66">
        <f t="shared" ref="D260" si="250">D261+D266</f>
        <v>71589100</v>
      </c>
    </row>
    <row r="261" spans="1:4" s="83" customFormat="1" ht="27" x14ac:dyDescent="0.2">
      <c r="A261" s="64">
        <v>931000</v>
      </c>
      <c r="B261" s="45" t="s">
        <v>123</v>
      </c>
      <c r="C261" s="66">
        <f t="shared" ref="C261" si="251">SUM(C262:C265)</f>
        <v>16563700</v>
      </c>
      <c r="D261" s="66">
        <f t="shared" ref="D261" si="252">SUM(D262:D265)</f>
        <v>71289500</v>
      </c>
    </row>
    <row r="262" spans="1:4" x14ac:dyDescent="0.2">
      <c r="A262" s="67">
        <v>931100</v>
      </c>
      <c r="B262" s="23" t="s">
        <v>189</v>
      </c>
      <c r="C262" s="8">
        <v>1348500</v>
      </c>
      <c r="D262" s="8">
        <v>1464900</v>
      </c>
    </row>
    <row r="263" spans="1:4" x14ac:dyDescent="0.2">
      <c r="A263" s="67">
        <v>931200</v>
      </c>
      <c r="B263" s="23" t="s">
        <v>190</v>
      </c>
      <c r="C263" s="8">
        <v>5058000</v>
      </c>
      <c r="D263" s="8">
        <v>69563100</v>
      </c>
    </row>
    <row r="264" spans="1:4" x14ac:dyDescent="0.2">
      <c r="A264" s="67">
        <v>931300</v>
      </c>
      <c r="B264" s="23" t="s">
        <v>191</v>
      </c>
      <c r="C264" s="8">
        <v>3674900</v>
      </c>
      <c r="D264" s="8">
        <v>2200</v>
      </c>
    </row>
    <row r="265" spans="1:4" x14ac:dyDescent="0.2">
      <c r="A265" s="67">
        <v>931900</v>
      </c>
      <c r="B265" s="23" t="s">
        <v>123</v>
      </c>
      <c r="C265" s="8">
        <v>6482300</v>
      </c>
      <c r="D265" s="8">
        <v>259300</v>
      </c>
    </row>
    <row r="266" spans="1:4" s="87" customFormat="1" ht="27" x14ac:dyDescent="0.2">
      <c r="A266" s="64">
        <v>938000</v>
      </c>
      <c r="B266" s="45" t="s">
        <v>124</v>
      </c>
      <c r="C266" s="86">
        <f t="shared" ref="C266" si="253">C267+C268</f>
        <v>35265500</v>
      </c>
      <c r="D266" s="86">
        <f t="shared" ref="D266" si="254">D267+D268</f>
        <v>299600</v>
      </c>
    </row>
    <row r="267" spans="1:4" x14ac:dyDescent="0.2">
      <c r="A267" s="67">
        <v>938100</v>
      </c>
      <c r="B267" s="23" t="s">
        <v>192</v>
      </c>
      <c r="C267" s="8">
        <v>35092200</v>
      </c>
      <c r="D267" s="8">
        <v>88000</v>
      </c>
    </row>
    <row r="268" spans="1:4" x14ac:dyDescent="0.2">
      <c r="A268" s="67">
        <v>938200</v>
      </c>
      <c r="B268" s="23" t="s">
        <v>193</v>
      </c>
      <c r="C268" s="8">
        <v>173300</v>
      </c>
      <c r="D268" s="8">
        <v>211600</v>
      </c>
    </row>
    <row r="269" spans="1:4" s="87" customFormat="1" ht="27" x14ac:dyDescent="0.2">
      <c r="A269" s="73">
        <v>630000</v>
      </c>
      <c r="B269" s="70" t="s">
        <v>194</v>
      </c>
      <c r="C269" s="86">
        <f t="shared" ref="C269" si="255">C270+C275</f>
        <v>84517899.99666667</v>
      </c>
      <c r="D269" s="86">
        <f t="shared" ref="D269" si="256">D270+D275</f>
        <v>107831200</v>
      </c>
    </row>
    <row r="270" spans="1:4" s="87" customFormat="1" ht="27" x14ac:dyDescent="0.2">
      <c r="A270" s="73">
        <v>631000</v>
      </c>
      <c r="B270" s="70" t="s">
        <v>195</v>
      </c>
      <c r="C270" s="86">
        <f t="shared" ref="C270" si="257">SUM(C271:C274)</f>
        <v>28177100</v>
      </c>
      <c r="D270" s="86">
        <f t="shared" ref="D270" si="258">SUM(D271:D274)</f>
        <v>107580300</v>
      </c>
    </row>
    <row r="271" spans="1:4" x14ac:dyDescent="0.2">
      <c r="A271" s="72">
        <v>631100</v>
      </c>
      <c r="B271" s="68" t="s">
        <v>196</v>
      </c>
      <c r="C271" s="8">
        <v>2339300</v>
      </c>
      <c r="D271" s="8">
        <v>2152800</v>
      </c>
    </row>
    <row r="272" spans="1:4" x14ac:dyDescent="0.2">
      <c r="A272" s="72">
        <v>631200</v>
      </c>
      <c r="B272" s="68" t="s">
        <v>197</v>
      </c>
      <c r="C272" s="8">
        <v>5058000</v>
      </c>
      <c r="D272" s="8">
        <v>104359500</v>
      </c>
    </row>
    <row r="273" spans="1:4" x14ac:dyDescent="0.2">
      <c r="A273" s="72">
        <v>631300</v>
      </c>
      <c r="B273" s="68" t="s">
        <v>198</v>
      </c>
      <c r="C273" s="8">
        <v>52500</v>
      </c>
      <c r="D273" s="8">
        <v>95000</v>
      </c>
    </row>
    <row r="274" spans="1:4" x14ac:dyDescent="0.2">
      <c r="A274" s="72">
        <v>631900</v>
      </c>
      <c r="B274" s="68" t="s">
        <v>126</v>
      </c>
      <c r="C274" s="8">
        <v>20727300</v>
      </c>
      <c r="D274" s="8">
        <v>973000</v>
      </c>
    </row>
    <row r="275" spans="1:4" s="87" customFormat="1" ht="27" x14ac:dyDescent="0.2">
      <c r="A275" s="73">
        <v>638000</v>
      </c>
      <c r="B275" s="70" t="s">
        <v>127</v>
      </c>
      <c r="C275" s="86">
        <f t="shared" ref="C275" si="259">C276+C277</f>
        <v>56340799.99666667</v>
      </c>
      <c r="D275" s="86">
        <f t="shared" ref="D275" si="260">D276+D277</f>
        <v>250900</v>
      </c>
    </row>
    <row r="276" spans="1:4" x14ac:dyDescent="0.2">
      <c r="A276" s="72">
        <v>638100</v>
      </c>
      <c r="B276" s="68" t="s">
        <v>199</v>
      </c>
      <c r="C276" s="8">
        <v>33982699.99666667</v>
      </c>
      <c r="D276" s="8">
        <v>250900</v>
      </c>
    </row>
    <row r="277" spans="1:4" x14ac:dyDescent="0.2">
      <c r="A277" s="88">
        <v>638200</v>
      </c>
      <c r="B277" s="7" t="s">
        <v>200</v>
      </c>
      <c r="C277" s="8">
        <v>22358100</v>
      </c>
      <c r="D277" s="8">
        <v>0</v>
      </c>
    </row>
    <row r="278" spans="1:4" s="1" customFormat="1" ht="54" x14ac:dyDescent="0.2">
      <c r="A278" s="89" t="s">
        <v>1</v>
      </c>
      <c r="B278" s="90" t="s">
        <v>41</v>
      </c>
      <c r="C278" s="15">
        <v>0</v>
      </c>
      <c r="D278" s="15">
        <v>55941900</v>
      </c>
    </row>
    <row r="281" spans="1:4" ht="59.25" customHeight="1" x14ac:dyDescent="0.2">
      <c r="A281" s="242" t="s">
        <v>38</v>
      </c>
      <c r="B281" s="242"/>
      <c r="C281" s="242"/>
      <c r="D281" s="242"/>
    </row>
    <row r="283" spans="1:4" ht="186.75" customHeight="1" x14ac:dyDescent="0.2">
      <c r="A283" s="91" t="s">
        <v>44</v>
      </c>
      <c r="B283" s="91" t="s">
        <v>45</v>
      </c>
      <c r="C283" s="11" t="s">
        <v>57</v>
      </c>
      <c r="D283" s="11" t="s">
        <v>58</v>
      </c>
    </row>
    <row r="284" spans="1:4" x14ac:dyDescent="0.2">
      <c r="A284" s="10">
        <v>1</v>
      </c>
      <c r="B284" s="10">
        <v>2</v>
      </c>
      <c r="C284" s="13">
        <v>3</v>
      </c>
      <c r="D284" s="13">
        <v>4</v>
      </c>
    </row>
    <row r="285" spans="1:4" x14ac:dyDescent="0.2">
      <c r="A285" s="82" t="s">
        <v>5</v>
      </c>
      <c r="B285" s="68" t="s">
        <v>231</v>
      </c>
      <c r="C285" s="5">
        <v>656615050</v>
      </c>
      <c r="D285" s="5">
        <v>212400</v>
      </c>
    </row>
    <row r="286" spans="1:4" x14ac:dyDescent="0.2">
      <c r="A286" s="82" t="s">
        <v>6</v>
      </c>
      <c r="B286" s="68" t="s">
        <v>42</v>
      </c>
      <c r="C286" s="5">
        <v>0</v>
      </c>
      <c r="D286" s="5">
        <v>0</v>
      </c>
    </row>
    <row r="287" spans="1:4" x14ac:dyDescent="0.2">
      <c r="A287" s="92" t="s">
        <v>7</v>
      </c>
      <c r="B287" s="68" t="s">
        <v>68</v>
      </c>
      <c r="C287" s="5">
        <v>558509450</v>
      </c>
      <c r="D287" s="5">
        <v>20394000</v>
      </c>
    </row>
    <row r="288" spans="1:4" x14ac:dyDescent="0.2">
      <c r="A288" s="92" t="s">
        <v>8</v>
      </c>
      <c r="B288" s="68" t="s">
        <v>49</v>
      </c>
      <c r="C288" s="5">
        <v>461497400</v>
      </c>
      <c r="D288" s="5">
        <v>166438000</v>
      </c>
    </row>
    <row r="289" spans="1:4" x14ac:dyDescent="0.2">
      <c r="A289" s="92" t="s">
        <v>9</v>
      </c>
      <c r="B289" s="68" t="s">
        <v>232</v>
      </c>
      <c r="C289" s="5">
        <v>9030750</v>
      </c>
      <c r="D289" s="5">
        <v>0</v>
      </c>
    </row>
    <row r="290" spans="1:4" x14ac:dyDescent="0.2">
      <c r="A290" s="92" t="s">
        <v>10</v>
      </c>
      <c r="B290" s="68" t="s">
        <v>208</v>
      </c>
      <c r="C290" s="5">
        <v>25513750</v>
      </c>
      <c r="D290" s="5">
        <v>0</v>
      </c>
    </row>
    <row r="291" spans="1:4" x14ac:dyDescent="0.2">
      <c r="A291" s="92" t="s">
        <v>11</v>
      </c>
      <c r="B291" s="68" t="s">
        <v>56</v>
      </c>
      <c r="C291" s="5">
        <v>465307400</v>
      </c>
      <c r="D291" s="5">
        <v>0</v>
      </c>
    </row>
    <row r="292" spans="1:4" x14ac:dyDescent="0.2">
      <c r="A292" s="92" t="s">
        <v>12</v>
      </c>
      <c r="B292" s="68" t="s">
        <v>201</v>
      </c>
      <c r="C292" s="5">
        <v>131184450</v>
      </c>
      <c r="D292" s="5">
        <v>0</v>
      </c>
    </row>
    <row r="293" spans="1:4" x14ac:dyDescent="0.2">
      <c r="A293" s="92" t="s">
        <v>13</v>
      </c>
      <c r="B293" s="68" t="s">
        <v>43</v>
      </c>
      <c r="C293" s="5">
        <v>681431649.99999964</v>
      </c>
      <c r="D293" s="5">
        <v>46679300</v>
      </c>
    </row>
    <row r="294" spans="1:4" x14ac:dyDescent="0.2">
      <c r="A294" s="92">
        <v>10</v>
      </c>
      <c r="B294" s="68" t="s">
        <v>233</v>
      </c>
      <c r="C294" s="5">
        <v>2634115200</v>
      </c>
      <c r="D294" s="5">
        <v>0</v>
      </c>
    </row>
    <row r="295" spans="1:4" s="1" customFormat="1" ht="27" x14ac:dyDescent="0.2">
      <c r="A295" s="241" t="s">
        <v>16</v>
      </c>
      <c r="B295" s="241"/>
      <c r="C295" s="93">
        <f t="shared" ref="C295" si="261">SUM(C285:C294)</f>
        <v>5623205100</v>
      </c>
      <c r="D295" s="93">
        <f t="shared" ref="D295" si="262">SUM(D285:D294)</f>
        <v>233723700</v>
      </c>
    </row>
    <row r="296" spans="1:4" ht="27.75" customHeight="1" x14ac:dyDescent="0.2">
      <c r="C296" s="5"/>
      <c r="D296" s="5"/>
    </row>
    <row r="297" spans="1:4" ht="27.75" customHeight="1" x14ac:dyDescent="0.2"/>
    <row r="298" spans="1:4" ht="27.75" customHeight="1" x14ac:dyDescent="0.2">
      <c r="D298" s="5"/>
    </row>
  </sheetData>
  <mergeCells count="2">
    <mergeCell ref="A295:B295"/>
    <mergeCell ref="A281:D281"/>
  </mergeCells>
  <printOptions horizontalCentered="1"/>
  <pageMargins left="0" right="0" top="0" bottom="0" header="0" footer="0"/>
  <pageSetup paperSize="9" scale="30" firstPageNumber="4" orientation="portrait" useFirstPageNumber="1" r:id="rId1"/>
  <headerFooter>
    <oddFooter>&amp;C&amp;24&amp;P</oddFooter>
  </headerFooter>
  <rowBreaks count="4" manualBreakCount="4">
    <brk id="71" max="16383" man="1"/>
    <brk id="140" max="16383" man="1"/>
    <brk id="221" max="5" man="1"/>
    <brk id="279" max="4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95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D8" sqref="D8"/>
    </sheetView>
  </sheetViews>
  <sheetFormatPr defaultColWidth="9.140625" defaultRowHeight="23.25" x14ac:dyDescent="0.2"/>
  <cols>
    <col min="1" max="1" width="21.7109375" style="120" customWidth="1"/>
    <col min="2" max="2" width="108.42578125" style="113" customWidth="1"/>
    <col min="3" max="4" width="26.7109375" style="96" customWidth="1"/>
    <col min="5" max="16384" width="9.140625" style="103"/>
  </cols>
  <sheetData>
    <row r="1" spans="1:4" s="97" customFormat="1" x14ac:dyDescent="0.2">
      <c r="A1" s="94" t="s">
        <v>234</v>
      </c>
      <c r="B1" s="95"/>
      <c r="C1" s="96"/>
      <c r="D1" s="96"/>
    </row>
    <row r="2" spans="1:4" s="97" customFormat="1" x14ac:dyDescent="0.2">
      <c r="A2" s="98"/>
      <c r="B2" s="99"/>
      <c r="C2" s="100"/>
      <c r="D2" s="100"/>
    </row>
    <row r="3" spans="1:4" ht="147" customHeight="1" x14ac:dyDescent="0.2">
      <c r="A3" s="101" t="s">
        <v>44</v>
      </c>
      <c r="B3" s="101" t="s">
        <v>47</v>
      </c>
      <c r="C3" s="102" t="s">
        <v>57</v>
      </c>
      <c r="D3" s="102" t="s">
        <v>58</v>
      </c>
    </row>
    <row r="4" spans="1:4" s="107" customFormat="1" ht="18" customHeight="1" x14ac:dyDescent="0.2">
      <c r="A4" s="104">
        <v>1</v>
      </c>
      <c r="B4" s="105">
        <v>2</v>
      </c>
      <c r="C4" s="106">
        <v>3</v>
      </c>
      <c r="D4" s="104">
        <v>4</v>
      </c>
    </row>
    <row r="5" spans="1:4" s="111" customFormat="1" ht="22.5" x14ac:dyDescent="0.2">
      <c r="A5" s="108"/>
      <c r="B5" s="109"/>
      <c r="C5" s="110"/>
      <c r="D5" s="110"/>
    </row>
    <row r="6" spans="1:4" s="111" customFormat="1" ht="22.5" x14ac:dyDescent="0.2">
      <c r="A6" s="108"/>
      <c r="B6" s="109"/>
      <c r="C6" s="110"/>
      <c r="D6" s="110"/>
    </row>
    <row r="7" spans="1:4" ht="20.25" customHeight="1" x14ac:dyDescent="0.2">
      <c r="A7" s="112"/>
      <c r="C7" s="114"/>
      <c r="D7" s="114"/>
    </row>
    <row r="8" spans="1:4" x14ac:dyDescent="0.2">
      <c r="A8" s="115" t="s">
        <v>235</v>
      </c>
      <c r="B8" s="109"/>
      <c r="C8" s="114"/>
      <c r="D8" s="114"/>
    </row>
    <row r="9" spans="1:4" x14ac:dyDescent="0.2">
      <c r="A9" s="116"/>
      <c r="B9" s="117" t="s">
        <v>2</v>
      </c>
      <c r="C9" s="114"/>
      <c r="D9" s="114"/>
    </row>
    <row r="10" spans="1:4" s="111" customFormat="1" ht="22.5" x14ac:dyDescent="0.2">
      <c r="A10" s="118"/>
      <c r="B10" s="109"/>
      <c r="C10" s="119"/>
      <c r="D10" s="119"/>
    </row>
    <row r="11" spans="1:4" x14ac:dyDescent="0.2">
      <c r="A11" s="118"/>
      <c r="B11" s="109"/>
      <c r="C11" s="114"/>
      <c r="D11" s="114"/>
    </row>
    <row r="12" spans="1:4" s="97" customFormat="1" x14ac:dyDescent="0.2">
      <c r="A12" s="120" t="s">
        <v>529</v>
      </c>
      <c r="B12" s="121"/>
      <c r="C12" s="114"/>
      <c r="D12" s="114"/>
    </row>
    <row r="13" spans="1:4" s="97" customFormat="1" x14ac:dyDescent="0.2">
      <c r="A13" s="120" t="s">
        <v>239</v>
      </c>
      <c r="B13" s="121"/>
      <c r="C13" s="114"/>
      <c r="D13" s="114"/>
    </row>
    <row r="14" spans="1:4" s="97" customFormat="1" x14ac:dyDescent="0.2">
      <c r="A14" s="120" t="s">
        <v>315</v>
      </c>
      <c r="B14" s="121"/>
      <c r="C14" s="114"/>
      <c r="D14" s="114"/>
    </row>
    <row r="15" spans="1:4" s="97" customFormat="1" x14ac:dyDescent="0.2">
      <c r="A15" s="120" t="s">
        <v>530</v>
      </c>
      <c r="B15" s="121"/>
      <c r="C15" s="114"/>
      <c r="D15" s="114"/>
    </row>
    <row r="16" spans="1:4" s="97" customFormat="1" x14ac:dyDescent="0.2">
      <c r="A16" s="120"/>
      <c r="B16" s="122"/>
      <c r="C16" s="110"/>
      <c r="D16" s="110"/>
    </row>
    <row r="17" spans="1:4" x14ac:dyDescent="0.2">
      <c r="A17" s="123">
        <v>410000</v>
      </c>
      <c r="B17" s="124" t="s">
        <v>87</v>
      </c>
      <c r="C17" s="125">
        <f>C18+C23+0+0+0</f>
        <v>74274600</v>
      </c>
      <c r="D17" s="125">
        <f>D18+D23+0+0+0</f>
        <v>0</v>
      </c>
    </row>
    <row r="18" spans="1:4" x14ac:dyDescent="0.2">
      <c r="A18" s="123">
        <v>411000</v>
      </c>
      <c r="B18" s="124" t="s">
        <v>204</v>
      </c>
      <c r="C18" s="125">
        <f t="shared" ref="C18" si="0">SUM(C19:C22)</f>
        <v>5145000</v>
      </c>
      <c r="D18" s="125">
        <f t="shared" ref="D18" si="1">SUM(D19:D22)</f>
        <v>0</v>
      </c>
    </row>
    <row r="19" spans="1:4" x14ac:dyDescent="0.2">
      <c r="A19" s="126">
        <v>411100</v>
      </c>
      <c r="B19" s="121" t="s">
        <v>88</v>
      </c>
      <c r="C19" s="127">
        <v>4940000</v>
      </c>
      <c r="D19" s="127">
        <v>0</v>
      </c>
    </row>
    <row r="20" spans="1:4" ht="46.5" x14ac:dyDescent="0.2">
      <c r="A20" s="126">
        <v>411200</v>
      </c>
      <c r="B20" s="121" t="s">
        <v>217</v>
      </c>
      <c r="C20" s="127">
        <v>130000</v>
      </c>
      <c r="D20" s="127">
        <v>0</v>
      </c>
    </row>
    <row r="21" spans="1:4" ht="46.5" x14ac:dyDescent="0.2">
      <c r="A21" s="126">
        <v>411300</v>
      </c>
      <c r="B21" s="121" t="s">
        <v>89</v>
      </c>
      <c r="C21" s="127">
        <v>40000</v>
      </c>
      <c r="D21" s="127">
        <v>0</v>
      </c>
    </row>
    <row r="22" spans="1:4" x14ac:dyDescent="0.2">
      <c r="A22" s="126">
        <v>411400</v>
      </c>
      <c r="B22" s="121" t="s">
        <v>90</v>
      </c>
      <c r="C22" s="127">
        <v>35000</v>
      </c>
      <c r="D22" s="127">
        <v>0</v>
      </c>
    </row>
    <row r="23" spans="1:4" x14ac:dyDescent="0.2">
      <c r="A23" s="123">
        <v>412000</v>
      </c>
      <c r="B23" s="128" t="s">
        <v>209</v>
      </c>
      <c r="C23" s="125">
        <f>SUM(C24:C41)</f>
        <v>69129600</v>
      </c>
      <c r="D23" s="125">
        <f>SUM(D24:D41)</f>
        <v>0</v>
      </c>
    </row>
    <row r="24" spans="1:4" x14ac:dyDescent="0.2">
      <c r="A24" s="126">
        <v>412100</v>
      </c>
      <c r="B24" s="129" t="s">
        <v>91</v>
      </c>
      <c r="C24" s="127">
        <v>40000</v>
      </c>
      <c r="D24" s="127">
        <v>0</v>
      </c>
    </row>
    <row r="25" spans="1:4" ht="46.5" x14ac:dyDescent="0.2">
      <c r="A25" s="126">
        <v>412200</v>
      </c>
      <c r="B25" s="121" t="s">
        <v>218</v>
      </c>
      <c r="C25" s="127">
        <v>320000</v>
      </c>
      <c r="D25" s="127">
        <v>0</v>
      </c>
    </row>
    <row r="26" spans="1:4" x14ac:dyDescent="0.2">
      <c r="A26" s="126">
        <v>412300</v>
      </c>
      <c r="B26" s="121" t="s">
        <v>92</v>
      </c>
      <c r="C26" s="127">
        <v>150000</v>
      </c>
      <c r="D26" s="127">
        <v>0</v>
      </c>
    </row>
    <row r="27" spans="1:4" x14ac:dyDescent="0.2">
      <c r="A27" s="126">
        <v>412400</v>
      </c>
      <c r="B27" s="121" t="s">
        <v>93</v>
      </c>
      <c r="C27" s="127">
        <v>42000</v>
      </c>
      <c r="D27" s="127">
        <v>0</v>
      </c>
    </row>
    <row r="28" spans="1:4" x14ac:dyDescent="0.2">
      <c r="A28" s="126">
        <v>412500</v>
      </c>
      <c r="B28" s="121" t="s">
        <v>94</v>
      </c>
      <c r="C28" s="127">
        <v>400000</v>
      </c>
      <c r="D28" s="127">
        <v>0</v>
      </c>
    </row>
    <row r="29" spans="1:4" x14ac:dyDescent="0.2">
      <c r="A29" s="126">
        <v>412600</v>
      </c>
      <c r="B29" s="121" t="s">
        <v>219</v>
      </c>
      <c r="C29" s="127">
        <v>549000.00000000047</v>
      </c>
      <c r="D29" s="127">
        <v>0</v>
      </c>
    </row>
    <row r="30" spans="1:4" x14ac:dyDescent="0.2">
      <c r="A30" s="126">
        <v>412700</v>
      </c>
      <c r="B30" s="121" t="s">
        <v>206</v>
      </c>
      <c r="C30" s="127">
        <v>4024000</v>
      </c>
      <c r="D30" s="127">
        <v>0</v>
      </c>
    </row>
    <row r="31" spans="1:4" ht="46.5" x14ac:dyDescent="0.2">
      <c r="A31" s="126">
        <v>412800</v>
      </c>
      <c r="B31" s="129" t="s">
        <v>220</v>
      </c>
      <c r="C31" s="127">
        <v>30000.000000000047</v>
      </c>
      <c r="D31" s="127">
        <v>0</v>
      </c>
    </row>
    <row r="32" spans="1:4" x14ac:dyDescent="0.2">
      <c r="A32" s="126">
        <v>412900</v>
      </c>
      <c r="B32" s="129" t="s">
        <v>531</v>
      </c>
      <c r="C32" s="127">
        <v>7000</v>
      </c>
      <c r="D32" s="127">
        <v>0</v>
      </c>
    </row>
    <row r="33" spans="1:4" x14ac:dyDescent="0.2">
      <c r="A33" s="126">
        <v>412900</v>
      </c>
      <c r="B33" s="129" t="s">
        <v>299</v>
      </c>
      <c r="C33" s="127">
        <v>1200000</v>
      </c>
      <c r="D33" s="127">
        <v>0</v>
      </c>
    </row>
    <row r="34" spans="1:4" x14ac:dyDescent="0.2">
      <c r="A34" s="126">
        <v>412900</v>
      </c>
      <c r="B34" s="129" t="s">
        <v>316</v>
      </c>
      <c r="C34" s="127">
        <v>300000</v>
      </c>
      <c r="D34" s="127">
        <v>0</v>
      </c>
    </row>
    <row r="35" spans="1:4" ht="46.5" x14ac:dyDescent="0.2">
      <c r="A35" s="126">
        <v>412900</v>
      </c>
      <c r="B35" s="129" t="s">
        <v>317</v>
      </c>
      <c r="C35" s="127">
        <v>12000</v>
      </c>
      <c r="D35" s="127">
        <v>0</v>
      </c>
    </row>
    <row r="36" spans="1:4" ht="46.5" x14ac:dyDescent="0.2">
      <c r="A36" s="126">
        <v>412900</v>
      </c>
      <c r="B36" s="129" t="s">
        <v>318</v>
      </c>
      <c r="C36" s="127">
        <v>10000</v>
      </c>
      <c r="D36" s="127">
        <v>0</v>
      </c>
    </row>
    <row r="37" spans="1:4" x14ac:dyDescent="0.2">
      <c r="A37" s="126">
        <v>412900</v>
      </c>
      <c r="B37" s="129" t="s">
        <v>300</v>
      </c>
      <c r="C37" s="127">
        <v>150000</v>
      </c>
      <c r="D37" s="127">
        <v>0</v>
      </c>
    </row>
    <row r="38" spans="1:4" x14ac:dyDescent="0.2">
      <c r="A38" s="126">
        <v>412900</v>
      </c>
      <c r="B38" s="121" t="s">
        <v>301</v>
      </c>
      <c r="C38" s="127">
        <v>3000</v>
      </c>
      <c r="D38" s="127">
        <v>0</v>
      </c>
    </row>
    <row r="39" spans="1:4" ht="46.5" x14ac:dyDescent="0.2">
      <c r="A39" s="126">
        <v>412900</v>
      </c>
      <c r="B39" s="121" t="s">
        <v>532</v>
      </c>
      <c r="C39" s="127">
        <v>33725600</v>
      </c>
      <c r="D39" s="127">
        <v>0</v>
      </c>
    </row>
    <row r="40" spans="1:4" ht="46.5" x14ac:dyDescent="0.2">
      <c r="A40" s="126">
        <v>412900</v>
      </c>
      <c r="B40" s="121" t="s">
        <v>533</v>
      </c>
      <c r="C40" s="127">
        <v>27576000</v>
      </c>
      <c r="D40" s="127">
        <v>0</v>
      </c>
    </row>
    <row r="41" spans="1:4" x14ac:dyDescent="0.2">
      <c r="A41" s="126">
        <v>412900</v>
      </c>
      <c r="B41" s="121" t="s">
        <v>495</v>
      </c>
      <c r="C41" s="127">
        <v>591000</v>
      </c>
      <c r="D41" s="127">
        <v>0</v>
      </c>
    </row>
    <row r="42" spans="1:4" s="131" customFormat="1" x14ac:dyDescent="0.2">
      <c r="A42" s="130">
        <v>480000</v>
      </c>
      <c r="B42" s="128" t="s">
        <v>149</v>
      </c>
      <c r="C42" s="125">
        <f>C43+C46</f>
        <v>2098400</v>
      </c>
      <c r="D42" s="125">
        <f>D43+D46</f>
        <v>0</v>
      </c>
    </row>
    <row r="43" spans="1:4" s="131" customFormat="1" x14ac:dyDescent="0.2">
      <c r="A43" s="130">
        <v>487000</v>
      </c>
      <c r="B43" s="128" t="s">
        <v>203</v>
      </c>
      <c r="C43" s="125">
        <f>0+C44+C45</f>
        <v>1412400</v>
      </c>
      <c r="D43" s="125">
        <f>0+D44+D45</f>
        <v>0</v>
      </c>
    </row>
    <row r="44" spans="1:4" ht="46.5" x14ac:dyDescent="0.2">
      <c r="A44" s="120">
        <v>487300</v>
      </c>
      <c r="B44" s="121" t="s">
        <v>532</v>
      </c>
      <c r="C44" s="127">
        <v>633400</v>
      </c>
      <c r="D44" s="127">
        <v>0</v>
      </c>
    </row>
    <row r="45" spans="1:4" ht="46.5" x14ac:dyDescent="0.2">
      <c r="A45" s="120">
        <v>487300</v>
      </c>
      <c r="B45" s="121" t="s">
        <v>534</v>
      </c>
      <c r="C45" s="127">
        <v>779000</v>
      </c>
      <c r="D45" s="127">
        <v>0</v>
      </c>
    </row>
    <row r="46" spans="1:4" s="131" customFormat="1" x14ac:dyDescent="0.2">
      <c r="A46" s="130">
        <v>488000</v>
      </c>
      <c r="B46" s="128" t="s">
        <v>103</v>
      </c>
      <c r="C46" s="125">
        <f>0+C47+C48</f>
        <v>686000</v>
      </c>
      <c r="D46" s="125">
        <f>0+D47+D48</f>
        <v>0</v>
      </c>
    </row>
    <row r="47" spans="1:4" ht="46.5" x14ac:dyDescent="0.2">
      <c r="A47" s="120">
        <v>488100</v>
      </c>
      <c r="B47" s="121" t="s">
        <v>532</v>
      </c>
      <c r="C47" s="127">
        <v>641000</v>
      </c>
      <c r="D47" s="127">
        <v>0</v>
      </c>
    </row>
    <row r="48" spans="1:4" ht="46.5" x14ac:dyDescent="0.2">
      <c r="A48" s="120">
        <v>488100</v>
      </c>
      <c r="B48" s="121" t="s">
        <v>534</v>
      </c>
      <c r="C48" s="127">
        <v>45000</v>
      </c>
      <c r="D48" s="127">
        <v>0</v>
      </c>
    </row>
    <row r="49" spans="1:4" x14ac:dyDescent="0.2">
      <c r="A49" s="123">
        <v>510000</v>
      </c>
      <c r="B49" s="128" t="s">
        <v>153</v>
      </c>
      <c r="C49" s="125">
        <f>C50+C53+0</f>
        <v>545000</v>
      </c>
      <c r="D49" s="125">
        <f>D50+D53+0</f>
        <v>0</v>
      </c>
    </row>
    <row r="50" spans="1:4" x14ac:dyDescent="0.2">
      <c r="A50" s="123">
        <v>511000</v>
      </c>
      <c r="B50" s="128" t="s">
        <v>154</v>
      </c>
      <c r="C50" s="125">
        <f>SUM(C51:C52)</f>
        <v>470000</v>
      </c>
      <c r="D50" s="125">
        <f>SUM(D51:D52)</f>
        <v>0</v>
      </c>
    </row>
    <row r="51" spans="1:4" ht="46.5" x14ac:dyDescent="0.2">
      <c r="A51" s="126">
        <v>511200</v>
      </c>
      <c r="B51" s="121" t="s">
        <v>156</v>
      </c>
      <c r="C51" s="127">
        <v>20000</v>
      </c>
      <c r="D51" s="127">
        <v>0</v>
      </c>
    </row>
    <row r="52" spans="1:4" x14ac:dyDescent="0.2">
      <c r="A52" s="126">
        <v>511300</v>
      </c>
      <c r="B52" s="121" t="s">
        <v>157</v>
      </c>
      <c r="C52" s="127">
        <v>450000</v>
      </c>
      <c r="D52" s="127">
        <v>0</v>
      </c>
    </row>
    <row r="53" spans="1:4" ht="46.5" x14ac:dyDescent="0.2">
      <c r="A53" s="123">
        <v>516000</v>
      </c>
      <c r="B53" s="128" t="s">
        <v>164</v>
      </c>
      <c r="C53" s="125">
        <f t="shared" ref="C53" si="2">C54</f>
        <v>75000</v>
      </c>
      <c r="D53" s="125">
        <f>D54</f>
        <v>0</v>
      </c>
    </row>
    <row r="54" spans="1:4" ht="46.5" x14ac:dyDescent="0.2">
      <c r="A54" s="126">
        <v>516100</v>
      </c>
      <c r="B54" s="121" t="s">
        <v>164</v>
      </c>
      <c r="C54" s="127">
        <v>75000</v>
      </c>
      <c r="D54" s="127">
        <v>0</v>
      </c>
    </row>
    <row r="55" spans="1:4" s="131" customFormat="1" x14ac:dyDescent="0.2">
      <c r="A55" s="123">
        <v>630000</v>
      </c>
      <c r="B55" s="128" t="s">
        <v>194</v>
      </c>
      <c r="C55" s="125">
        <f>0+C56</f>
        <v>50000</v>
      </c>
      <c r="D55" s="125">
        <f>0+D56</f>
        <v>0</v>
      </c>
    </row>
    <row r="56" spans="1:4" s="131" customFormat="1" ht="46.5" x14ac:dyDescent="0.2">
      <c r="A56" s="123">
        <v>638000</v>
      </c>
      <c r="B56" s="128" t="s">
        <v>127</v>
      </c>
      <c r="C56" s="125">
        <f t="shared" ref="C56" si="3">C57</f>
        <v>50000</v>
      </c>
      <c r="D56" s="125">
        <f>D57</f>
        <v>0</v>
      </c>
    </row>
    <row r="57" spans="1:4" x14ac:dyDescent="0.2">
      <c r="A57" s="126">
        <v>638100</v>
      </c>
      <c r="B57" s="121" t="s">
        <v>199</v>
      </c>
      <c r="C57" s="127">
        <v>50000</v>
      </c>
      <c r="D57" s="127">
        <v>0</v>
      </c>
    </row>
    <row r="58" spans="1:4" x14ac:dyDescent="0.2">
      <c r="A58" s="132"/>
      <c r="B58" s="133" t="s">
        <v>236</v>
      </c>
      <c r="C58" s="134">
        <f>C17+C49+C55+C42</f>
        <v>76968000</v>
      </c>
      <c r="D58" s="134">
        <f>D17+D49+D55+D42</f>
        <v>0</v>
      </c>
    </row>
    <row r="59" spans="1:4" s="97" customFormat="1" x14ac:dyDescent="0.2">
      <c r="A59" s="135"/>
      <c r="B59" s="136"/>
      <c r="C59" s="110"/>
      <c r="D59" s="110"/>
    </row>
    <row r="60" spans="1:4" s="97" customFormat="1" x14ac:dyDescent="0.2">
      <c r="A60" s="118"/>
      <c r="B60" s="109"/>
      <c r="C60" s="137"/>
      <c r="D60" s="137"/>
    </row>
    <row r="61" spans="1:4" s="97" customFormat="1" x14ac:dyDescent="0.2">
      <c r="A61" s="120" t="s">
        <v>535</v>
      </c>
      <c r="B61" s="128"/>
      <c r="C61" s="137"/>
      <c r="D61" s="137"/>
    </row>
    <row r="62" spans="1:4" s="97" customFormat="1" x14ac:dyDescent="0.2">
      <c r="A62" s="120" t="s">
        <v>240</v>
      </c>
      <c r="B62" s="128"/>
      <c r="C62" s="137"/>
      <c r="D62" s="137"/>
    </row>
    <row r="63" spans="1:4" s="97" customFormat="1" x14ac:dyDescent="0.2">
      <c r="A63" s="120" t="s">
        <v>319</v>
      </c>
      <c r="B63" s="128"/>
      <c r="C63" s="137"/>
      <c r="D63" s="137"/>
    </row>
    <row r="64" spans="1:4" s="97" customFormat="1" x14ac:dyDescent="0.2">
      <c r="A64" s="120" t="s">
        <v>530</v>
      </c>
      <c r="B64" s="128"/>
      <c r="C64" s="137"/>
      <c r="D64" s="137"/>
    </row>
    <row r="65" spans="1:4" s="97" customFormat="1" x14ac:dyDescent="0.2">
      <c r="A65" s="120"/>
      <c r="B65" s="122"/>
      <c r="C65" s="110"/>
      <c r="D65" s="110"/>
    </row>
    <row r="66" spans="1:4" s="97" customFormat="1" x14ac:dyDescent="0.2">
      <c r="A66" s="130">
        <v>410000</v>
      </c>
      <c r="B66" s="124" t="s">
        <v>87</v>
      </c>
      <c r="C66" s="138">
        <f>C67+C72+C87+0+C90</f>
        <v>15356800</v>
      </c>
      <c r="D66" s="138">
        <f>D67+D72+D87+0+D90</f>
        <v>0</v>
      </c>
    </row>
    <row r="67" spans="1:4" s="97" customFormat="1" x14ac:dyDescent="0.2">
      <c r="A67" s="130">
        <v>411000</v>
      </c>
      <c r="B67" s="124" t="s">
        <v>204</v>
      </c>
      <c r="C67" s="138">
        <f t="shared" ref="C67" si="4">SUM(C68:C71)</f>
        <v>9658000</v>
      </c>
      <c r="D67" s="138">
        <f t="shared" ref="D67" si="5">SUM(D68:D71)</f>
        <v>0</v>
      </c>
    </row>
    <row r="68" spans="1:4" s="97" customFormat="1" x14ac:dyDescent="0.2">
      <c r="A68" s="120">
        <v>411100</v>
      </c>
      <c r="B68" s="121" t="s">
        <v>88</v>
      </c>
      <c r="C68" s="127">
        <v>8500000</v>
      </c>
      <c r="D68" s="127">
        <v>0</v>
      </c>
    </row>
    <row r="69" spans="1:4" s="97" customFormat="1" ht="46.5" x14ac:dyDescent="0.2">
      <c r="A69" s="120">
        <v>411200</v>
      </c>
      <c r="B69" s="121" t="s">
        <v>217</v>
      </c>
      <c r="C69" s="127">
        <v>970000</v>
      </c>
      <c r="D69" s="127">
        <v>0</v>
      </c>
    </row>
    <row r="70" spans="1:4" s="97" customFormat="1" ht="46.5" x14ac:dyDescent="0.2">
      <c r="A70" s="120">
        <v>411300</v>
      </c>
      <c r="B70" s="121" t="s">
        <v>89</v>
      </c>
      <c r="C70" s="127">
        <v>110000</v>
      </c>
      <c r="D70" s="127">
        <v>0</v>
      </c>
    </row>
    <row r="71" spans="1:4" s="97" customFormat="1" x14ac:dyDescent="0.2">
      <c r="A71" s="120">
        <v>411400</v>
      </c>
      <c r="B71" s="121" t="s">
        <v>90</v>
      </c>
      <c r="C71" s="127">
        <v>78000</v>
      </c>
      <c r="D71" s="127">
        <v>0</v>
      </c>
    </row>
    <row r="72" spans="1:4" s="97" customFormat="1" x14ac:dyDescent="0.2">
      <c r="A72" s="130">
        <v>412000</v>
      </c>
      <c r="B72" s="128" t="s">
        <v>209</v>
      </c>
      <c r="C72" s="138">
        <f>SUM(C73:C86)</f>
        <v>4648800</v>
      </c>
      <c r="D72" s="138">
        <f>SUM(D73:D86)</f>
        <v>0</v>
      </c>
    </row>
    <row r="73" spans="1:4" s="97" customFormat="1" ht="46.5" x14ac:dyDescent="0.2">
      <c r="A73" s="120">
        <v>412200</v>
      </c>
      <c r="B73" s="121" t="s">
        <v>218</v>
      </c>
      <c r="C73" s="127">
        <v>229000</v>
      </c>
      <c r="D73" s="127">
        <v>0</v>
      </c>
    </row>
    <row r="74" spans="1:4" s="97" customFormat="1" x14ac:dyDescent="0.2">
      <c r="A74" s="120">
        <v>412300</v>
      </c>
      <c r="B74" s="121" t="s">
        <v>92</v>
      </c>
      <c r="C74" s="127">
        <v>152500</v>
      </c>
      <c r="D74" s="127">
        <v>0</v>
      </c>
    </row>
    <row r="75" spans="1:4" s="97" customFormat="1" x14ac:dyDescent="0.2">
      <c r="A75" s="120">
        <v>412500</v>
      </c>
      <c r="B75" s="121" t="s">
        <v>94</v>
      </c>
      <c r="C75" s="127">
        <v>250000</v>
      </c>
      <c r="D75" s="127">
        <v>0</v>
      </c>
    </row>
    <row r="76" spans="1:4" s="97" customFormat="1" x14ac:dyDescent="0.2">
      <c r="A76" s="120">
        <v>412600</v>
      </c>
      <c r="B76" s="121" t="s">
        <v>219</v>
      </c>
      <c r="C76" s="127">
        <v>600000</v>
      </c>
      <c r="D76" s="127">
        <v>0</v>
      </c>
    </row>
    <row r="77" spans="1:4" s="97" customFormat="1" x14ac:dyDescent="0.2">
      <c r="A77" s="120">
        <v>412600</v>
      </c>
      <c r="B77" s="121" t="s">
        <v>536</v>
      </c>
      <c r="C77" s="127">
        <v>259999.99999999997</v>
      </c>
      <c r="D77" s="127">
        <v>0</v>
      </c>
    </row>
    <row r="78" spans="1:4" s="97" customFormat="1" x14ac:dyDescent="0.2">
      <c r="A78" s="120">
        <v>412700</v>
      </c>
      <c r="B78" s="121" t="s">
        <v>206</v>
      </c>
      <c r="C78" s="127">
        <v>314000</v>
      </c>
      <c r="D78" s="127">
        <v>0</v>
      </c>
    </row>
    <row r="79" spans="1:4" s="97" customFormat="1" ht="46.5" x14ac:dyDescent="0.2">
      <c r="A79" s="120">
        <v>412800</v>
      </c>
      <c r="B79" s="121" t="s">
        <v>220</v>
      </c>
      <c r="C79" s="127">
        <v>7000.0000000000009</v>
      </c>
      <c r="D79" s="127">
        <v>0</v>
      </c>
    </row>
    <row r="80" spans="1:4" s="97" customFormat="1" x14ac:dyDescent="0.2">
      <c r="A80" s="120">
        <v>412900</v>
      </c>
      <c r="B80" s="129" t="s">
        <v>531</v>
      </c>
      <c r="C80" s="127">
        <v>10000</v>
      </c>
      <c r="D80" s="127">
        <v>0</v>
      </c>
    </row>
    <row r="81" spans="1:4" s="97" customFormat="1" x14ac:dyDescent="0.2">
      <c r="A81" s="120">
        <v>412900</v>
      </c>
      <c r="B81" s="121" t="s">
        <v>537</v>
      </c>
      <c r="C81" s="127">
        <v>2090000</v>
      </c>
      <c r="D81" s="127">
        <v>0</v>
      </c>
    </row>
    <row r="82" spans="1:4" s="97" customFormat="1" x14ac:dyDescent="0.2">
      <c r="A82" s="120">
        <v>412900</v>
      </c>
      <c r="B82" s="121" t="s">
        <v>299</v>
      </c>
      <c r="C82" s="127">
        <v>360000</v>
      </c>
      <c r="D82" s="127">
        <v>0</v>
      </c>
    </row>
    <row r="83" spans="1:4" s="97" customFormat="1" x14ac:dyDescent="0.2">
      <c r="A83" s="120">
        <v>412900</v>
      </c>
      <c r="B83" s="129" t="s">
        <v>316</v>
      </c>
      <c r="C83" s="127">
        <v>200000</v>
      </c>
      <c r="D83" s="127">
        <v>0</v>
      </c>
    </row>
    <row r="84" spans="1:4" s="97" customFormat="1" ht="46.5" x14ac:dyDescent="0.2">
      <c r="A84" s="120">
        <v>412900</v>
      </c>
      <c r="B84" s="129" t="s">
        <v>317</v>
      </c>
      <c r="C84" s="127">
        <v>46300</v>
      </c>
      <c r="D84" s="127">
        <v>0</v>
      </c>
    </row>
    <row r="85" spans="1:4" s="97" customFormat="1" ht="46.5" x14ac:dyDescent="0.2">
      <c r="A85" s="120">
        <v>412900</v>
      </c>
      <c r="B85" s="121" t="s">
        <v>318</v>
      </c>
      <c r="C85" s="127">
        <v>29999.999999999996</v>
      </c>
      <c r="D85" s="127">
        <v>0</v>
      </c>
    </row>
    <row r="86" spans="1:4" s="97" customFormat="1" ht="46.5" x14ac:dyDescent="0.2">
      <c r="A86" s="120">
        <v>412900</v>
      </c>
      <c r="B86" s="121" t="s">
        <v>538</v>
      </c>
      <c r="C86" s="127">
        <v>100000</v>
      </c>
      <c r="D86" s="127">
        <v>0</v>
      </c>
    </row>
    <row r="87" spans="1:4" s="97" customFormat="1" x14ac:dyDescent="0.2">
      <c r="A87" s="130">
        <v>415000</v>
      </c>
      <c r="B87" s="128" t="s">
        <v>50</v>
      </c>
      <c r="C87" s="138">
        <f>SUM(C88:C89)</f>
        <v>950000</v>
      </c>
      <c r="D87" s="138">
        <f>SUM(D88:D89)</f>
        <v>0</v>
      </c>
    </row>
    <row r="88" spans="1:4" s="97" customFormat="1" x14ac:dyDescent="0.2">
      <c r="A88" s="120">
        <v>415200</v>
      </c>
      <c r="B88" s="121" t="s">
        <v>496</v>
      </c>
      <c r="C88" s="127">
        <v>800000</v>
      </c>
      <c r="D88" s="127">
        <v>0</v>
      </c>
    </row>
    <row r="89" spans="1:4" s="97" customFormat="1" x14ac:dyDescent="0.2">
      <c r="A89" s="120">
        <v>415200</v>
      </c>
      <c r="B89" s="121" t="s">
        <v>320</v>
      </c>
      <c r="C89" s="127">
        <v>150000</v>
      </c>
      <c r="D89" s="127">
        <v>0</v>
      </c>
    </row>
    <row r="90" spans="1:4" s="139" customFormat="1" ht="46.5" x14ac:dyDescent="0.2">
      <c r="A90" s="123">
        <v>416000</v>
      </c>
      <c r="B90" s="128" t="s">
        <v>211</v>
      </c>
      <c r="C90" s="138">
        <f>C91</f>
        <v>100000</v>
      </c>
      <c r="D90" s="138">
        <f>D91</f>
        <v>0</v>
      </c>
    </row>
    <row r="91" spans="1:4" s="97" customFormat="1" x14ac:dyDescent="0.2">
      <c r="A91" s="126">
        <v>416100</v>
      </c>
      <c r="B91" s="121" t="s">
        <v>237</v>
      </c>
      <c r="C91" s="127">
        <v>100000</v>
      </c>
      <c r="D91" s="127">
        <v>0</v>
      </c>
    </row>
    <row r="92" spans="1:4" s="139" customFormat="1" x14ac:dyDescent="0.2">
      <c r="A92" s="130">
        <v>480000</v>
      </c>
      <c r="B92" s="128" t="s">
        <v>149</v>
      </c>
      <c r="C92" s="138">
        <f t="shared" ref="C92:C93" si="6">C93</f>
        <v>2000</v>
      </c>
      <c r="D92" s="138">
        <f t="shared" ref="D92:D93" si="7">D93</f>
        <v>0</v>
      </c>
    </row>
    <row r="93" spans="1:4" s="139" customFormat="1" x14ac:dyDescent="0.2">
      <c r="A93" s="130">
        <v>488000</v>
      </c>
      <c r="B93" s="128" t="s">
        <v>103</v>
      </c>
      <c r="C93" s="138">
        <f t="shared" si="6"/>
        <v>2000</v>
      </c>
      <c r="D93" s="138">
        <f t="shared" si="7"/>
        <v>0</v>
      </c>
    </row>
    <row r="94" spans="1:4" s="97" customFormat="1" x14ac:dyDescent="0.2">
      <c r="A94" s="120">
        <v>488100</v>
      </c>
      <c r="B94" s="121" t="s">
        <v>103</v>
      </c>
      <c r="C94" s="127">
        <v>2000</v>
      </c>
      <c r="D94" s="127">
        <v>0</v>
      </c>
    </row>
    <row r="95" spans="1:4" s="97" customFormat="1" x14ac:dyDescent="0.2">
      <c r="A95" s="130">
        <v>510000</v>
      </c>
      <c r="B95" s="128" t="s">
        <v>153</v>
      </c>
      <c r="C95" s="138">
        <f>C96+C101+C99+0</f>
        <v>789000</v>
      </c>
      <c r="D95" s="138">
        <f>D96+D101+D99+0</f>
        <v>0</v>
      </c>
    </row>
    <row r="96" spans="1:4" s="97" customFormat="1" x14ac:dyDescent="0.2">
      <c r="A96" s="130">
        <v>511000</v>
      </c>
      <c r="B96" s="128" t="s">
        <v>154</v>
      </c>
      <c r="C96" s="138">
        <f>SUM(C97:C98)</f>
        <v>689000</v>
      </c>
      <c r="D96" s="138">
        <f>SUM(D97:D98)</f>
        <v>0</v>
      </c>
    </row>
    <row r="97" spans="1:4" s="97" customFormat="1" ht="46.5" x14ac:dyDescent="0.2">
      <c r="A97" s="120">
        <v>511200</v>
      </c>
      <c r="B97" s="121" t="s">
        <v>156</v>
      </c>
      <c r="C97" s="127">
        <v>225000</v>
      </c>
      <c r="D97" s="127">
        <v>0</v>
      </c>
    </row>
    <row r="98" spans="1:4" s="97" customFormat="1" x14ac:dyDescent="0.2">
      <c r="A98" s="120">
        <v>511300</v>
      </c>
      <c r="B98" s="121" t="s">
        <v>157</v>
      </c>
      <c r="C98" s="127">
        <v>464000</v>
      </c>
      <c r="D98" s="127">
        <v>0</v>
      </c>
    </row>
    <row r="99" spans="1:4" s="139" customFormat="1" x14ac:dyDescent="0.2">
      <c r="A99" s="130">
        <v>513000</v>
      </c>
      <c r="B99" s="128" t="s">
        <v>162</v>
      </c>
      <c r="C99" s="138">
        <f>C100</f>
        <v>50000</v>
      </c>
      <c r="D99" s="138">
        <f>D100</f>
        <v>0</v>
      </c>
    </row>
    <row r="100" spans="1:4" s="97" customFormat="1" x14ac:dyDescent="0.2">
      <c r="A100" s="120">
        <v>513700</v>
      </c>
      <c r="B100" s="121" t="s">
        <v>321</v>
      </c>
      <c r="C100" s="127">
        <v>50000</v>
      </c>
      <c r="D100" s="127">
        <v>0</v>
      </c>
    </row>
    <row r="101" spans="1:4" s="97" customFormat="1" ht="46.5" x14ac:dyDescent="0.2">
      <c r="A101" s="130">
        <v>516000</v>
      </c>
      <c r="B101" s="128" t="s">
        <v>164</v>
      </c>
      <c r="C101" s="138">
        <f>C102</f>
        <v>50000</v>
      </c>
      <c r="D101" s="138">
        <f>D102</f>
        <v>0</v>
      </c>
    </row>
    <row r="102" spans="1:4" s="97" customFormat="1" ht="46.5" x14ac:dyDescent="0.2">
      <c r="A102" s="120">
        <v>516100</v>
      </c>
      <c r="B102" s="121" t="s">
        <v>164</v>
      </c>
      <c r="C102" s="127">
        <v>50000</v>
      </c>
      <c r="D102" s="127">
        <v>0</v>
      </c>
    </row>
    <row r="103" spans="1:4" s="139" customFormat="1" x14ac:dyDescent="0.2">
      <c r="A103" s="130">
        <v>630000</v>
      </c>
      <c r="B103" s="128" t="s">
        <v>194</v>
      </c>
      <c r="C103" s="138">
        <f>C104+0</f>
        <v>85000</v>
      </c>
      <c r="D103" s="138">
        <f>D104+0</f>
        <v>0</v>
      </c>
    </row>
    <row r="104" spans="1:4" s="139" customFormat="1" ht="46.5" x14ac:dyDescent="0.2">
      <c r="A104" s="130">
        <v>638000</v>
      </c>
      <c r="B104" s="128" t="s">
        <v>127</v>
      </c>
      <c r="C104" s="138">
        <f>C105</f>
        <v>85000</v>
      </c>
      <c r="D104" s="138">
        <f>D105</f>
        <v>0</v>
      </c>
    </row>
    <row r="105" spans="1:4" s="97" customFormat="1" x14ac:dyDescent="0.2">
      <c r="A105" s="120">
        <v>638100</v>
      </c>
      <c r="B105" s="121" t="s">
        <v>199</v>
      </c>
      <c r="C105" s="127">
        <v>85000</v>
      </c>
      <c r="D105" s="127">
        <v>0</v>
      </c>
    </row>
    <row r="106" spans="1:4" s="97" customFormat="1" x14ac:dyDescent="0.2">
      <c r="A106" s="104"/>
      <c r="B106" s="133" t="s">
        <v>236</v>
      </c>
      <c r="C106" s="140">
        <f>C66+C95+C103+C92</f>
        <v>16232800</v>
      </c>
      <c r="D106" s="140">
        <f>D66+D95+D103+D92</f>
        <v>0</v>
      </c>
    </row>
    <row r="107" spans="1:4" s="97" customFormat="1" x14ac:dyDescent="0.2">
      <c r="A107" s="135"/>
      <c r="B107" s="109"/>
      <c r="C107" s="137"/>
      <c r="D107" s="137"/>
    </row>
    <row r="108" spans="1:4" s="97" customFormat="1" x14ac:dyDescent="0.2">
      <c r="A108" s="118"/>
      <c r="B108" s="109"/>
      <c r="C108" s="137"/>
      <c r="D108" s="137"/>
    </row>
    <row r="109" spans="1:4" s="97" customFormat="1" x14ac:dyDescent="0.2">
      <c r="A109" s="120" t="s">
        <v>539</v>
      </c>
      <c r="B109" s="128"/>
      <c r="C109" s="137"/>
      <c r="D109" s="137"/>
    </row>
    <row r="110" spans="1:4" s="97" customFormat="1" x14ac:dyDescent="0.2">
      <c r="A110" s="120" t="s">
        <v>240</v>
      </c>
      <c r="B110" s="128"/>
      <c r="C110" s="137"/>
      <c r="D110" s="137"/>
    </row>
    <row r="111" spans="1:4" s="97" customFormat="1" x14ac:dyDescent="0.2">
      <c r="A111" s="120" t="s">
        <v>322</v>
      </c>
      <c r="B111" s="128"/>
      <c r="C111" s="137"/>
      <c r="D111" s="137"/>
    </row>
    <row r="112" spans="1:4" s="97" customFormat="1" x14ac:dyDescent="0.2">
      <c r="A112" s="120" t="s">
        <v>530</v>
      </c>
      <c r="B112" s="128"/>
      <c r="C112" s="137"/>
      <c r="D112" s="137"/>
    </row>
    <row r="113" spans="1:4" s="97" customFormat="1" x14ac:dyDescent="0.2">
      <c r="A113" s="120"/>
      <c r="B113" s="122"/>
      <c r="C113" s="110"/>
      <c r="D113" s="110"/>
    </row>
    <row r="114" spans="1:4" s="97" customFormat="1" x14ac:dyDescent="0.2">
      <c r="A114" s="130">
        <v>410000</v>
      </c>
      <c r="B114" s="124" t="s">
        <v>87</v>
      </c>
      <c r="C114" s="138">
        <f>C115+C120+C132+C134</f>
        <v>4514000</v>
      </c>
      <c r="D114" s="138">
        <f>D115+D120+D132+D134</f>
        <v>0</v>
      </c>
    </row>
    <row r="115" spans="1:4" s="97" customFormat="1" x14ac:dyDescent="0.2">
      <c r="A115" s="130">
        <v>411000</v>
      </c>
      <c r="B115" s="124" t="s">
        <v>204</v>
      </c>
      <c r="C115" s="138">
        <f t="shared" ref="C115" si="8">SUM(C116:C119)</f>
        <v>3770000</v>
      </c>
      <c r="D115" s="138">
        <f t="shared" ref="D115" si="9">SUM(D116:D119)</f>
        <v>0</v>
      </c>
    </row>
    <row r="116" spans="1:4" s="97" customFormat="1" x14ac:dyDescent="0.2">
      <c r="A116" s="120">
        <v>411100</v>
      </c>
      <c r="B116" s="121" t="s">
        <v>88</v>
      </c>
      <c r="C116" s="127">
        <v>3450000</v>
      </c>
      <c r="D116" s="127">
        <v>0</v>
      </c>
    </row>
    <row r="117" spans="1:4" s="97" customFormat="1" ht="46.5" x14ac:dyDescent="0.2">
      <c r="A117" s="120">
        <v>411200</v>
      </c>
      <c r="B117" s="121" t="s">
        <v>217</v>
      </c>
      <c r="C117" s="127">
        <v>270000</v>
      </c>
      <c r="D117" s="127">
        <v>0</v>
      </c>
    </row>
    <row r="118" spans="1:4" s="97" customFormat="1" ht="46.5" x14ac:dyDescent="0.2">
      <c r="A118" s="120">
        <v>411300</v>
      </c>
      <c r="B118" s="121" t="s">
        <v>89</v>
      </c>
      <c r="C118" s="127">
        <v>25000</v>
      </c>
      <c r="D118" s="127">
        <v>0</v>
      </c>
    </row>
    <row r="119" spans="1:4" s="97" customFormat="1" x14ac:dyDescent="0.2">
      <c r="A119" s="120">
        <v>411400</v>
      </c>
      <c r="B119" s="121" t="s">
        <v>90</v>
      </c>
      <c r="C119" s="127">
        <v>25000</v>
      </c>
      <c r="D119" s="127">
        <v>0</v>
      </c>
    </row>
    <row r="120" spans="1:4" s="97" customFormat="1" x14ac:dyDescent="0.2">
      <c r="A120" s="130">
        <v>412000</v>
      </c>
      <c r="B120" s="128" t="s">
        <v>209</v>
      </c>
      <c r="C120" s="138">
        <f>SUM(C121:C131)</f>
        <v>514000</v>
      </c>
      <c r="D120" s="138">
        <f>SUM(D121:D131)</f>
        <v>0</v>
      </c>
    </row>
    <row r="121" spans="1:4" s="97" customFormat="1" ht="46.5" x14ac:dyDescent="0.2">
      <c r="A121" s="120">
        <v>412200</v>
      </c>
      <c r="B121" s="121" t="s">
        <v>218</v>
      </c>
      <c r="C121" s="127">
        <v>12000</v>
      </c>
      <c r="D121" s="127">
        <v>0</v>
      </c>
    </row>
    <row r="122" spans="1:4" s="97" customFormat="1" x14ac:dyDescent="0.2">
      <c r="A122" s="120">
        <v>412300</v>
      </c>
      <c r="B122" s="121" t="s">
        <v>92</v>
      </c>
      <c r="C122" s="127">
        <v>39000</v>
      </c>
      <c r="D122" s="127">
        <v>0</v>
      </c>
    </row>
    <row r="123" spans="1:4" s="97" customFormat="1" x14ac:dyDescent="0.2">
      <c r="A123" s="120">
        <v>412500</v>
      </c>
      <c r="B123" s="121" t="s">
        <v>94</v>
      </c>
      <c r="C123" s="127">
        <v>30000</v>
      </c>
      <c r="D123" s="127">
        <v>0</v>
      </c>
    </row>
    <row r="124" spans="1:4" s="97" customFormat="1" x14ac:dyDescent="0.2">
      <c r="A124" s="120">
        <v>412600</v>
      </c>
      <c r="B124" s="121" t="s">
        <v>219</v>
      </c>
      <c r="C124" s="127">
        <v>80000</v>
      </c>
      <c r="D124" s="127">
        <v>0</v>
      </c>
    </row>
    <row r="125" spans="1:4" s="97" customFormat="1" x14ac:dyDescent="0.2">
      <c r="A125" s="120">
        <v>412700</v>
      </c>
      <c r="B125" s="121" t="s">
        <v>206</v>
      </c>
      <c r="C125" s="127">
        <v>20000</v>
      </c>
      <c r="D125" s="127">
        <v>0</v>
      </c>
    </row>
    <row r="126" spans="1:4" s="97" customFormat="1" x14ac:dyDescent="0.2">
      <c r="A126" s="120">
        <v>412900</v>
      </c>
      <c r="B126" s="129" t="s">
        <v>531</v>
      </c>
      <c r="C126" s="127">
        <v>1500</v>
      </c>
      <c r="D126" s="127">
        <v>0</v>
      </c>
    </row>
    <row r="127" spans="1:4" s="97" customFormat="1" x14ac:dyDescent="0.2">
      <c r="A127" s="120">
        <v>412900</v>
      </c>
      <c r="B127" s="129" t="s">
        <v>302</v>
      </c>
      <c r="C127" s="127">
        <v>280000</v>
      </c>
      <c r="D127" s="127">
        <v>0</v>
      </c>
    </row>
    <row r="128" spans="1:4" s="97" customFormat="1" x14ac:dyDescent="0.2">
      <c r="A128" s="120">
        <v>412900</v>
      </c>
      <c r="B128" s="129" t="s">
        <v>316</v>
      </c>
      <c r="C128" s="127">
        <v>30000</v>
      </c>
      <c r="D128" s="127">
        <v>0</v>
      </c>
    </row>
    <row r="129" spans="1:4" s="97" customFormat="1" ht="46.5" x14ac:dyDescent="0.2">
      <c r="A129" s="120">
        <v>412900</v>
      </c>
      <c r="B129" s="129" t="s">
        <v>317</v>
      </c>
      <c r="C129" s="127">
        <v>6000</v>
      </c>
      <c r="D129" s="127">
        <v>0</v>
      </c>
    </row>
    <row r="130" spans="1:4" s="97" customFormat="1" ht="46.5" x14ac:dyDescent="0.2">
      <c r="A130" s="120">
        <v>412900</v>
      </c>
      <c r="B130" s="129" t="s">
        <v>318</v>
      </c>
      <c r="C130" s="127">
        <v>7000</v>
      </c>
      <c r="D130" s="127">
        <v>0</v>
      </c>
    </row>
    <row r="131" spans="1:4" s="97" customFormat="1" x14ac:dyDescent="0.2">
      <c r="A131" s="120">
        <v>412900</v>
      </c>
      <c r="B131" s="121" t="s">
        <v>301</v>
      </c>
      <c r="C131" s="127">
        <v>8500</v>
      </c>
      <c r="D131" s="127">
        <v>0</v>
      </c>
    </row>
    <row r="132" spans="1:4" s="97" customFormat="1" x14ac:dyDescent="0.2">
      <c r="A132" s="130">
        <v>415000</v>
      </c>
      <c r="B132" s="128" t="s">
        <v>50</v>
      </c>
      <c r="C132" s="138">
        <f>SUM(C133:C133)</f>
        <v>209999.99999999997</v>
      </c>
      <c r="D132" s="138">
        <f>SUM(D133:D133)</f>
        <v>0</v>
      </c>
    </row>
    <row r="133" spans="1:4" s="97" customFormat="1" x14ac:dyDescent="0.2">
      <c r="A133" s="120">
        <v>415200</v>
      </c>
      <c r="B133" s="121" t="s">
        <v>303</v>
      </c>
      <c r="C133" s="127">
        <v>209999.99999999997</v>
      </c>
      <c r="D133" s="127">
        <v>0</v>
      </c>
    </row>
    <row r="134" spans="1:4" s="139" customFormat="1" ht="46.5" x14ac:dyDescent="0.2">
      <c r="A134" s="130">
        <v>418000</v>
      </c>
      <c r="B134" s="128" t="s">
        <v>213</v>
      </c>
      <c r="C134" s="138">
        <f>C135</f>
        <v>20000</v>
      </c>
      <c r="D134" s="138">
        <f>D135</f>
        <v>0</v>
      </c>
    </row>
    <row r="135" spans="1:4" s="97" customFormat="1" x14ac:dyDescent="0.2">
      <c r="A135" s="141">
        <v>418400</v>
      </c>
      <c r="B135" s="121" t="s">
        <v>148</v>
      </c>
      <c r="C135" s="127">
        <v>20000</v>
      </c>
      <c r="D135" s="127">
        <v>0</v>
      </c>
    </row>
    <row r="136" spans="1:4" s="139" customFormat="1" x14ac:dyDescent="0.2">
      <c r="A136" s="130">
        <v>480000</v>
      </c>
      <c r="B136" s="128" t="s">
        <v>149</v>
      </c>
      <c r="C136" s="138">
        <f t="shared" ref="C136:C137" si="10">C137</f>
        <v>5000</v>
      </c>
      <c r="D136" s="138">
        <f t="shared" ref="D136:D137" si="11">D137</f>
        <v>0</v>
      </c>
    </row>
    <row r="137" spans="1:4" s="139" customFormat="1" x14ac:dyDescent="0.2">
      <c r="A137" s="130">
        <v>488000</v>
      </c>
      <c r="B137" s="128" t="s">
        <v>103</v>
      </c>
      <c r="C137" s="138">
        <f t="shared" si="10"/>
        <v>5000</v>
      </c>
      <c r="D137" s="138">
        <f t="shared" si="11"/>
        <v>0</v>
      </c>
    </row>
    <row r="138" spans="1:4" s="97" customFormat="1" x14ac:dyDescent="0.2">
      <c r="A138" s="120">
        <v>488100</v>
      </c>
      <c r="B138" s="121" t="s">
        <v>103</v>
      </c>
      <c r="C138" s="127">
        <v>5000</v>
      </c>
      <c r="D138" s="127">
        <v>0</v>
      </c>
    </row>
    <row r="139" spans="1:4" s="97" customFormat="1" x14ac:dyDescent="0.2">
      <c r="A139" s="130">
        <v>510000</v>
      </c>
      <c r="B139" s="128" t="s">
        <v>153</v>
      </c>
      <c r="C139" s="138">
        <f t="shared" ref="C139" si="12">C140+C142+C144</f>
        <v>129700</v>
      </c>
      <c r="D139" s="138">
        <f t="shared" ref="D139" si="13">D140+D142+D144</f>
        <v>0</v>
      </c>
    </row>
    <row r="140" spans="1:4" s="97" customFormat="1" x14ac:dyDescent="0.2">
      <c r="A140" s="130">
        <v>511000</v>
      </c>
      <c r="B140" s="128" t="s">
        <v>154</v>
      </c>
      <c r="C140" s="138">
        <f>SUM(C141:C141)</f>
        <v>103000</v>
      </c>
      <c r="D140" s="138">
        <f>SUM(D141:D141)</f>
        <v>0</v>
      </c>
    </row>
    <row r="141" spans="1:4" s="97" customFormat="1" x14ac:dyDescent="0.2">
      <c r="A141" s="120">
        <v>511300</v>
      </c>
      <c r="B141" s="121" t="s">
        <v>157</v>
      </c>
      <c r="C141" s="127">
        <v>103000</v>
      </c>
      <c r="D141" s="127">
        <v>0</v>
      </c>
    </row>
    <row r="142" spans="1:4" s="97" customFormat="1" ht="46.5" x14ac:dyDescent="0.2">
      <c r="A142" s="130">
        <v>516000</v>
      </c>
      <c r="B142" s="128" t="s">
        <v>164</v>
      </c>
      <c r="C142" s="138">
        <f>C143</f>
        <v>9000</v>
      </c>
      <c r="D142" s="138">
        <f>D143</f>
        <v>0</v>
      </c>
    </row>
    <row r="143" spans="1:4" s="97" customFormat="1" ht="46.5" x14ac:dyDescent="0.2">
      <c r="A143" s="120">
        <v>516100</v>
      </c>
      <c r="B143" s="121" t="s">
        <v>164</v>
      </c>
      <c r="C143" s="127">
        <v>9000</v>
      </c>
      <c r="D143" s="127">
        <v>0</v>
      </c>
    </row>
    <row r="144" spans="1:4" s="139" customFormat="1" ht="46.5" x14ac:dyDescent="0.2">
      <c r="A144" s="130">
        <v>518000</v>
      </c>
      <c r="B144" s="128" t="s">
        <v>165</v>
      </c>
      <c r="C144" s="138">
        <f>C145</f>
        <v>17700</v>
      </c>
      <c r="D144" s="138">
        <f>D145</f>
        <v>0</v>
      </c>
    </row>
    <row r="145" spans="1:4" s="97" customFormat="1" x14ac:dyDescent="0.2">
      <c r="A145" s="120">
        <v>518100</v>
      </c>
      <c r="B145" s="121" t="s">
        <v>165</v>
      </c>
      <c r="C145" s="127">
        <v>17700</v>
      </c>
      <c r="D145" s="127">
        <v>0</v>
      </c>
    </row>
    <row r="146" spans="1:4" s="139" customFormat="1" x14ac:dyDescent="0.2">
      <c r="A146" s="130">
        <v>630000</v>
      </c>
      <c r="B146" s="128" t="s">
        <v>194</v>
      </c>
      <c r="C146" s="138">
        <f>C147+0</f>
        <v>40000</v>
      </c>
      <c r="D146" s="138">
        <f>D147+0</f>
        <v>0</v>
      </c>
    </row>
    <row r="147" spans="1:4" s="139" customFormat="1" ht="46.5" x14ac:dyDescent="0.2">
      <c r="A147" s="130">
        <v>638000</v>
      </c>
      <c r="B147" s="128" t="s">
        <v>127</v>
      </c>
      <c r="C147" s="138">
        <f>C148</f>
        <v>40000</v>
      </c>
      <c r="D147" s="138">
        <f>D148</f>
        <v>0</v>
      </c>
    </row>
    <row r="148" spans="1:4" s="97" customFormat="1" x14ac:dyDescent="0.2">
      <c r="A148" s="120">
        <v>638100</v>
      </c>
      <c r="B148" s="121" t="s">
        <v>199</v>
      </c>
      <c r="C148" s="127">
        <v>40000</v>
      </c>
      <c r="D148" s="127">
        <v>0</v>
      </c>
    </row>
    <row r="149" spans="1:4" s="97" customFormat="1" x14ac:dyDescent="0.2">
      <c r="A149" s="104"/>
      <c r="B149" s="133" t="s">
        <v>236</v>
      </c>
      <c r="C149" s="140">
        <f>C114+C139+C146+C136</f>
        <v>4688700</v>
      </c>
      <c r="D149" s="140">
        <f>D114+D139+D146+D136</f>
        <v>0</v>
      </c>
    </row>
    <row r="150" spans="1:4" s="97" customFormat="1" x14ac:dyDescent="0.2">
      <c r="A150" s="135"/>
      <c r="B150" s="109"/>
      <c r="C150" s="110"/>
      <c r="D150" s="110"/>
    </row>
    <row r="151" spans="1:4" s="97" customFormat="1" x14ac:dyDescent="0.2">
      <c r="A151" s="118"/>
      <c r="B151" s="109"/>
      <c r="C151" s="137"/>
      <c r="D151" s="137"/>
    </row>
    <row r="152" spans="1:4" s="97" customFormat="1" x14ac:dyDescent="0.2">
      <c r="A152" s="120" t="s">
        <v>540</v>
      </c>
      <c r="B152" s="128"/>
      <c r="C152" s="137"/>
      <c r="D152" s="137"/>
    </row>
    <row r="153" spans="1:4" s="97" customFormat="1" x14ac:dyDescent="0.2">
      <c r="A153" s="120" t="s">
        <v>241</v>
      </c>
      <c r="B153" s="128"/>
      <c r="C153" s="137"/>
      <c r="D153" s="137"/>
    </row>
    <row r="154" spans="1:4" s="97" customFormat="1" x14ac:dyDescent="0.2">
      <c r="A154" s="120" t="s">
        <v>323</v>
      </c>
      <c r="B154" s="128"/>
      <c r="C154" s="137"/>
      <c r="D154" s="137"/>
    </row>
    <row r="155" spans="1:4" s="97" customFormat="1" x14ac:dyDescent="0.2">
      <c r="A155" s="120" t="s">
        <v>530</v>
      </c>
      <c r="B155" s="128"/>
      <c r="C155" s="137"/>
      <c r="D155" s="137"/>
    </row>
    <row r="156" spans="1:4" s="97" customFormat="1" x14ac:dyDescent="0.2">
      <c r="A156" s="120"/>
      <c r="B156" s="122"/>
      <c r="C156" s="110"/>
      <c r="D156" s="110"/>
    </row>
    <row r="157" spans="1:4" s="97" customFormat="1" x14ac:dyDescent="0.2">
      <c r="A157" s="130">
        <v>410000</v>
      </c>
      <c r="B157" s="124" t="s">
        <v>87</v>
      </c>
      <c r="C157" s="138">
        <f t="shared" ref="C157" si="14">C158+C163</f>
        <v>520000</v>
      </c>
      <c r="D157" s="138">
        <f t="shared" ref="D157" si="15">D158+D163</f>
        <v>0</v>
      </c>
    </row>
    <row r="158" spans="1:4" s="97" customFormat="1" x14ac:dyDescent="0.2">
      <c r="A158" s="130">
        <v>411000</v>
      </c>
      <c r="B158" s="124" t="s">
        <v>204</v>
      </c>
      <c r="C158" s="138">
        <f t="shared" ref="C158" si="16">SUM(C159:C162)</f>
        <v>305000</v>
      </c>
      <c r="D158" s="138">
        <f t="shared" ref="D158" si="17">SUM(D159:D162)</f>
        <v>0</v>
      </c>
    </row>
    <row r="159" spans="1:4" s="97" customFormat="1" x14ac:dyDescent="0.2">
      <c r="A159" s="120">
        <v>411100</v>
      </c>
      <c r="B159" s="121" t="s">
        <v>88</v>
      </c>
      <c r="C159" s="127">
        <v>290000</v>
      </c>
      <c r="D159" s="127">
        <v>0</v>
      </c>
    </row>
    <row r="160" spans="1:4" s="97" customFormat="1" ht="46.5" x14ac:dyDescent="0.2">
      <c r="A160" s="120">
        <v>411200</v>
      </c>
      <c r="B160" s="121" t="s">
        <v>217</v>
      </c>
      <c r="C160" s="127">
        <v>10000</v>
      </c>
      <c r="D160" s="127">
        <v>0</v>
      </c>
    </row>
    <row r="161" spans="1:4" s="97" customFormat="1" ht="46.5" x14ac:dyDescent="0.2">
      <c r="A161" s="120">
        <v>411300</v>
      </c>
      <c r="B161" s="121" t="s">
        <v>89</v>
      </c>
      <c r="C161" s="127">
        <v>3000</v>
      </c>
      <c r="D161" s="127">
        <v>0</v>
      </c>
    </row>
    <row r="162" spans="1:4" s="97" customFormat="1" x14ac:dyDescent="0.2">
      <c r="A162" s="120">
        <v>411400</v>
      </c>
      <c r="B162" s="121" t="s">
        <v>90</v>
      </c>
      <c r="C162" s="127">
        <v>2000</v>
      </c>
      <c r="D162" s="127">
        <v>0</v>
      </c>
    </row>
    <row r="163" spans="1:4" s="97" customFormat="1" x14ac:dyDescent="0.2">
      <c r="A163" s="130">
        <v>412000</v>
      </c>
      <c r="B163" s="128" t="s">
        <v>209</v>
      </c>
      <c r="C163" s="138">
        <f>SUM(C164:C173)</f>
        <v>215000</v>
      </c>
      <c r="D163" s="138">
        <f>SUM(D164:D173)</f>
        <v>0</v>
      </c>
    </row>
    <row r="164" spans="1:4" s="97" customFormat="1" ht="46.5" x14ac:dyDescent="0.2">
      <c r="A164" s="120">
        <v>412200</v>
      </c>
      <c r="B164" s="121" t="s">
        <v>218</v>
      </c>
      <c r="C164" s="127">
        <v>6000</v>
      </c>
      <c r="D164" s="127">
        <v>0</v>
      </c>
    </row>
    <row r="165" spans="1:4" s="97" customFormat="1" x14ac:dyDescent="0.2">
      <c r="A165" s="120">
        <v>412300</v>
      </c>
      <c r="B165" s="121" t="s">
        <v>92</v>
      </c>
      <c r="C165" s="127">
        <v>3500</v>
      </c>
      <c r="D165" s="127">
        <v>0</v>
      </c>
    </row>
    <row r="166" spans="1:4" s="97" customFormat="1" x14ac:dyDescent="0.2">
      <c r="A166" s="120">
        <v>412500</v>
      </c>
      <c r="B166" s="121" t="s">
        <v>94</v>
      </c>
      <c r="C166" s="127">
        <v>1500</v>
      </c>
      <c r="D166" s="127">
        <v>0</v>
      </c>
    </row>
    <row r="167" spans="1:4" s="97" customFormat="1" x14ac:dyDescent="0.2">
      <c r="A167" s="120">
        <v>412600</v>
      </c>
      <c r="B167" s="121" t="s">
        <v>219</v>
      </c>
      <c r="C167" s="127">
        <v>3999.9999999999995</v>
      </c>
      <c r="D167" s="127">
        <v>0</v>
      </c>
    </row>
    <row r="168" spans="1:4" s="97" customFormat="1" x14ac:dyDescent="0.2">
      <c r="A168" s="120">
        <v>412700</v>
      </c>
      <c r="B168" s="121" t="s">
        <v>206</v>
      </c>
      <c r="C168" s="127">
        <v>1500.0000000000002</v>
      </c>
      <c r="D168" s="127">
        <v>0</v>
      </c>
    </row>
    <row r="169" spans="1:4" s="97" customFormat="1" x14ac:dyDescent="0.2">
      <c r="A169" s="120">
        <v>412900</v>
      </c>
      <c r="B169" s="121" t="s">
        <v>299</v>
      </c>
      <c r="C169" s="127">
        <v>194000</v>
      </c>
      <c r="D169" s="127">
        <v>0</v>
      </c>
    </row>
    <row r="170" spans="1:4" s="97" customFormat="1" x14ac:dyDescent="0.2">
      <c r="A170" s="120">
        <v>412900</v>
      </c>
      <c r="B170" s="129" t="s">
        <v>316</v>
      </c>
      <c r="C170" s="127">
        <v>2000</v>
      </c>
      <c r="D170" s="127">
        <v>0</v>
      </c>
    </row>
    <row r="171" spans="1:4" s="97" customFormat="1" ht="46.5" x14ac:dyDescent="0.2">
      <c r="A171" s="120">
        <v>412900</v>
      </c>
      <c r="B171" s="129" t="s">
        <v>317</v>
      </c>
      <c r="C171" s="127">
        <v>400</v>
      </c>
      <c r="D171" s="127">
        <v>0</v>
      </c>
    </row>
    <row r="172" spans="1:4" s="97" customFormat="1" ht="46.5" x14ac:dyDescent="0.2">
      <c r="A172" s="120">
        <v>412900</v>
      </c>
      <c r="B172" s="129" t="s">
        <v>318</v>
      </c>
      <c r="C172" s="127">
        <v>600</v>
      </c>
      <c r="D172" s="127">
        <v>0</v>
      </c>
    </row>
    <row r="173" spans="1:4" s="97" customFormat="1" x14ac:dyDescent="0.2">
      <c r="A173" s="120">
        <v>412900</v>
      </c>
      <c r="B173" s="121" t="s">
        <v>301</v>
      </c>
      <c r="C173" s="127">
        <v>1500</v>
      </c>
      <c r="D173" s="127">
        <v>0</v>
      </c>
    </row>
    <row r="174" spans="1:4" s="139" customFormat="1" x14ac:dyDescent="0.2">
      <c r="A174" s="130">
        <v>510000</v>
      </c>
      <c r="B174" s="128" t="s">
        <v>153</v>
      </c>
      <c r="C174" s="138">
        <f t="shared" ref="C174" si="18">C175+C177</f>
        <v>3000</v>
      </c>
      <c r="D174" s="138">
        <f t="shared" ref="D174" si="19">D175+D177</f>
        <v>0</v>
      </c>
    </row>
    <row r="175" spans="1:4" s="139" customFormat="1" x14ac:dyDescent="0.2">
      <c r="A175" s="130">
        <v>511000</v>
      </c>
      <c r="B175" s="128" t="s">
        <v>154</v>
      </c>
      <c r="C175" s="138">
        <f>C176</f>
        <v>2500</v>
      </c>
      <c r="D175" s="138">
        <f>D176</f>
        <v>0</v>
      </c>
    </row>
    <row r="176" spans="1:4" s="97" customFormat="1" x14ac:dyDescent="0.2">
      <c r="A176" s="120">
        <v>511300</v>
      </c>
      <c r="B176" s="121" t="s">
        <v>157</v>
      </c>
      <c r="C176" s="127">
        <v>2500</v>
      </c>
      <c r="D176" s="127">
        <v>0</v>
      </c>
    </row>
    <row r="177" spans="1:4" s="139" customFormat="1" ht="46.5" x14ac:dyDescent="0.2">
      <c r="A177" s="130">
        <v>516000</v>
      </c>
      <c r="B177" s="128" t="s">
        <v>164</v>
      </c>
      <c r="C177" s="138">
        <f>C178</f>
        <v>500</v>
      </c>
      <c r="D177" s="138">
        <f>D178</f>
        <v>0</v>
      </c>
    </row>
    <row r="178" spans="1:4" s="97" customFormat="1" ht="46.5" x14ac:dyDescent="0.2">
      <c r="A178" s="120">
        <v>516100</v>
      </c>
      <c r="B178" s="121" t="s">
        <v>164</v>
      </c>
      <c r="C178" s="127">
        <v>500</v>
      </c>
      <c r="D178" s="127">
        <v>0</v>
      </c>
    </row>
    <row r="179" spans="1:4" s="139" customFormat="1" x14ac:dyDescent="0.2">
      <c r="A179" s="130">
        <v>630000</v>
      </c>
      <c r="B179" s="128" t="s">
        <v>324</v>
      </c>
      <c r="C179" s="138">
        <f>0+C180</f>
        <v>2000</v>
      </c>
      <c r="D179" s="138">
        <f>0+D180</f>
        <v>0</v>
      </c>
    </row>
    <row r="180" spans="1:4" s="139" customFormat="1" ht="46.5" x14ac:dyDescent="0.2">
      <c r="A180" s="130">
        <v>638000</v>
      </c>
      <c r="B180" s="128" t="s">
        <v>127</v>
      </c>
      <c r="C180" s="138">
        <f>C181</f>
        <v>2000</v>
      </c>
      <c r="D180" s="138">
        <f>D181</f>
        <v>0</v>
      </c>
    </row>
    <row r="181" spans="1:4" s="97" customFormat="1" x14ac:dyDescent="0.2">
      <c r="A181" s="120">
        <v>638100</v>
      </c>
      <c r="B181" s="121" t="s">
        <v>199</v>
      </c>
      <c r="C181" s="127">
        <v>2000</v>
      </c>
      <c r="D181" s="127">
        <v>0</v>
      </c>
    </row>
    <row r="182" spans="1:4" s="97" customFormat="1" x14ac:dyDescent="0.2">
      <c r="A182" s="142"/>
      <c r="B182" s="133" t="s">
        <v>236</v>
      </c>
      <c r="C182" s="140">
        <f>C157+C174+C179</f>
        <v>525000</v>
      </c>
      <c r="D182" s="140">
        <f>D157+D174+D179</f>
        <v>0</v>
      </c>
    </row>
    <row r="183" spans="1:4" s="97" customFormat="1" x14ac:dyDescent="0.2">
      <c r="A183" s="108"/>
      <c r="B183" s="109"/>
      <c r="C183" s="110"/>
      <c r="D183" s="110"/>
    </row>
    <row r="184" spans="1:4" s="97" customFormat="1" x14ac:dyDescent="0.2">
      <c r="A184" s="118"/>
      <c r="B184" s="109"/>
      <c r="C184" s="137"/>
      <c r="D184" s="137"/>
    </row>
    <row r="185" spans="1:4" s="97" customFormat="1" x14ac:dyDescent="0.2">
      <c r="A185" s="120" t="s">
        <v>541</v>
      </c>
      <c r="B185" s="128"/>
      <c r="C185" s="137"/>
      <c r="D185" s="137"/>
    </row>
    <row r="186" spans="1:4" s="97" customFormat="1" x14ac:dyDescent="0.2">
      <c r="A186" s="120" t="s">
        <v>240</v>
      </c>
      <c r="B186" s="128"/>
      <c r="C186" s="137"/>
      <c r="D186" s="137"/>
    </row>
    <row r="187" spans="1:4" s="97" customFormat="1" x14ac:dyDescent="0.2">
      <c r="A187" s="120" t="s">
        <v>325</v>
      </c>
      <c r="B187" s="128"/>
      <c r="C187" s="137"/>
      <c r="D187" s="137"/>
    </row>
    <row r="188" spans="1:4" s="97" customFormat="1" x14ac:dyDescent="0.2">
      <c r="A188" s="120" t="s">
        <v>530</v>
      </c>
      <c r="B188" s="128"/>
      <c r="C188" s="137"/>
      <c r="D188" s="137"/>
    </row>
    <row r="189" spans="1:4" s="97" customFormat="1" x14ac:dyDescent="0.2">
      <c r="A189" s="120"/>
      <c r="B189" s="122"/>
      <c r="C189" s="110"/>
      <c r="D189" s="110"/>
    </row>
    <row r="190" spans="1:4" s="97" customFormat="1" x14ac:dyDescent="0.2">
      <c r="A190" s="130">
        <v>410000</v>
      </c>
      <c r="B190" s="124" t="s">
        <v>87</v>
      </c>
      <c r="C190" s="138">
        <f>C191+C196+0</f>
        <v>1007100</v>
      </c>
      <c r="D190" s="138">
        <f>D191+D196+0</f>
        <v>0</v>
      </c>
    </row>
    <row r="191" spans="1:4" s="97" customFormat="1" x14ac:dyDescent="0.2">
      <c r="A191" s="130">
        <v>411000</v>
      </c>
      <c r="B191" s="124" t="s">
        <v>204</v>
      </c>
      <c r="C191" s="138">
        <f t="shared" ref="C191" si="20">SUM(C192:C195)</f>
        <v>904700</v>
      </c>
      <c r="D191" s="138">
        <f t="shared" ref="D191" si="21">SUM(D192:D195)</f>
        <v>0</v>
      </c>
    </row>
    <row r="192" spans="1:4" s="97" customFormat="1" x14ac:dyDescent="0.2">
      <c r="A192" s="120">
        <v>411100</v>
      </c>
      <c r="B192" s="121" t="s">
        <v>88</v>
      </c>
      <c r="C192" s="127">
        <v>855700</v>
      </c>
      <c r="D192" s="127">
        <v>0</v>
      </c>
    </row>
    <row r="193" spans="1:4" s="97" customFormat="1" ht="46.5" x14ac:dyDescent="0.2">
      <c r="A193" s="120">
        <v>411200</v>
      </c>
      <c r="B193" s="121" t="s">
        <v>217</v>
      </c>
      <c r="C193" s="127">
        <v>13500</v>
      </c>
      <c r="D193" s="127">
        <v>0</v>
      </c>
    </row>
    <row r="194" spans="1:4" s="97" customFormat="1" ht="46.5" x14ac:dyDescent="0.2">
      <c r="A194" s="120">
        <v>411300</v>
      </c>
      <c r="B194" s="121" t="s">
        <v>89</v>
      </c>
      <c r="C194" s="127">
        <v>29500</v>
      </c>
      <c r="D194" s="127">
        <v>0</v>
      </c>
    </row>
    <row r="195" spans="1:4" s="97" customFormat="1" x14ac:dyDescent="0.2">
      <c r="A195" s="120">
        <v>411400</v>
      </c>
      <c r="B195" s="121" t="s">
        <v>90</v>
      </c>
      <c r="C195" s="127">
        <v>6000</v>
      </c>
      <c r="D195" s="127">
        <v>0</v>
      </c>
    </row>
    <row r="196" spans="1:4" s="97" customFormat="1" x14ac:dyDescent="0.2">
      <c r="A196" s="130">
        <v>412000</v>
      </c>
      <c r="B196" s="128" t="s">
        <v>209</v>
      </c>
      <c r="C196" s="138">
        <f>SUM(C197:C208)</f>
        <v>102400</v>
      </c>
      <c r="D196" s="138">
        <f>SUM(D197:D208)</f>
        <v>0</v>
      </c>
    </row>
    <row r="197" spans="1:4" s="97" customFormat="1" x14ac:dyDescent="0.2">
      <c r="A197" s="120">
        <v>412100</v>
      </c>
      <c r="B197" s="121" t="s">
        <v>91</v>
      </c>
      <c r="C197" s="127">
        <v>48500</v>
      </c>
      <c r="D197" s="127">
        <v>0</v>
      </c>
    </row>
    <row r="198" spans="1:4" s="97" customFormat="1" ht="46.5" x14ac:dyDescent="0.2">
      <c r="A198" s="120">
        <v>412200</v>
      </c>
      <c r="B198" s="121" t="s">
        <v>218</v>
      </c>
      <c r="C198" s="127">
        <v>22600</v>
      </c>
      <c r="D198" s="127">
        <v>0</v>
      </c>
    </row>
    <row r="199" spans="1:4" s="97" customFormat="1" x14ac:dyDescent="0.2">
      <c r="A199" s="120">
        <v>412300</v>
      </c>
      <c r="B199" s="121" t="s">
        <v>92</v>
      </c>
      <c r="C199" s="127">
        <v>5000.0000000000027</v>
      </c>
      <c r="D199" s="127">
        <v>0</v>
      </c>
    </row>
    <row r="200" spans="1:4" s="97" customFormat="1" x14ac:dyDescent="0.2">
      <c r="A200" s="120">
        <v>412500</v>
      </c>
      <c r="B200" s="121" t="s">
        <v>94</v>
      </c>
      <c r="C200" s="127">
        <v>3300</v>
      </c>
      <c r="D200" s="127">
        <v>0</v>
      </c>
    </row>
    <row r="201" spans="1:4" s="97" customFormat="1" x14ac:dyDescent="0.2">
      <c r="A201" s="120">
        <v>412600</v>
      </c>
      <c r="B201" s="121" t="s">
        <v>219</v>
      </c>
      <c r="C201" s="127">
        <v>12799.999999999996</v>
      </c>
      <c r="D201" s="127">
        <v>0</v>
      </c>
    </row>
    <row r="202" spans="1:4" s="97" customFormat="1" x14ac:dyDescent="0.2">
      <c r="A202" s="120">
        <v>412700</v>
      </c>
      <c r="B202" s="121" t="s">
        <v>206</v>
      </c>
      <c r="C202" s="127">
        <v>3500</v>
      </c>
      <c r="D202" s="127">
        <v>0</v>
      </c>
    </row>
    <row r="203" spans="1:4" s="97" customFormat="1" x14ac:dyDescent="0.2">
      <c r="A203" s="120">
        <v>412900</v>
      </c>
      <c r="B203" s="121" t="s">
        <v>531</v>
      </c>
      <c r="C203" s="127">
        <v>200</v>
      </c>
      <c r="D203" s="127">
        <v>0</v>
      </c>
    </row>
    <row r="204" spans="1:4" s="97" customFormat="1" x14ac:dyDescent="0.2">
      <c r="A204" s="120">
        <v>412900</v>
      </c>
      <c r="B204" s="129" t="s">
        <v>299</v>
      </c>
      <c r="C204" s="127">
        <v>500</v>
      </c>
      <c r="D204" s="127">
        <v>0</v>
      </c>
    </row>
    <row r="205" spans="1:4" s="97" customFormat="1" x14ac:dyDescent="0.2">
      <c r="A205" s="120">
        <v>412900</v>
      </c>
      <c r="B205" s="129" t="s">
        <v>316</v>
      </c>
      <c r="C205" s="127">
        <v>300</v>
      </c>
      <c r="D205" s="127">
        <v>0</v>
      </c>
    </row>
    <row r="206" spans="1:4" s="97" customFormat="1" ht="46.5" x14ac:dyDescent="0.2">
      <c r="A206" s="120">
        <v>412900</v>
      </c>
      <c r="B206" s="129" t="s">
        <v>317</v>
      </c>
      <c r="C206" s="127">
        <v>1500</v>
      </c>
      <c r="D206" s="127">
        <v>0</v>
      </c>
    </row>
    <row r="207" spans="1:4" s="97" customFormat="1" ht="46.5" x14ac:dyDescent="0.2">
      <c r="A207" s="120">
        <v>412900</v>
      </c>
      <c r="B207" s="129" t="s">
        <v>318</v>
      </c>
      <c r="C207" s="127">
        <v>1700</v>
      </c>
      <c r="D207" s="127">
        <v>0</v>
      </c>
    </row>
    <row r="208" spans="1:4" s="97" customFormat="1" x14ac:dyDescent="0.2">
      <c r="A208" s="120">
        <v>412900</v>
      </c>
      <c r="B208" s="121" t="s">
        <v>301</v>
      </c>
      <c r="C208" s="127">
        <v>2500.0000000000018</v>
      </c>
      <c r="D208" s="127">
        <v>0</v>
      </c>
    </row>
    <row r="209" spans="1:4" s="139" customFormat="1" x14ac:dyDescent="0.2">
      <c r="A209" s="130">
        <v>480000</v>
      </c>
      <c r="B209" s="128" t="s">
        <v>149</v>
      </c>
      <c r="C209" s="138">
        <f t="shared" ref="C209:C210" si="22">C210</f>
        <v>2000</v>
      </c>
      <c r="D209" s="138">
        <f t="shared" ref="D209:D210" si="23">D210</f>
        <v>0</v>
      </c>
    </row>
    <row r="210" spans="1:4" s="139" customFormat="1" x14ac:dyDescent="0.2">
      <c r="A210" s="130">
        <v>488000</v>
      </c>
      <c r="B210" s="128" t="s">
        <v>103</v>
      </c>
      <c r="C210" s="138">
        <f t="shared" si="22"/>
        <v>2000</v>
      </c>
      <c r="D210" s="138">
        <f t="shared" si="23"/>
        <v>0</v>
      </c>
    </row>
    <row r="211" spans="1:4" s="97" customFormat="1" x14ac:dyDescent="0.2">
      <c r="A211" s="120">
        <v>488100</v>
      </c>
      <c r="B211" s="121" t="s">
        <v>103</v>
      </c>
      <c r="C211" s="127">
        <v>2000</v>
      </c>
      <c r="D211" s="127">
        <v>0</v>
      </c>
    </row>
    <row r="212" spans="1:4" s="97" customFormat="1" x14ac:dyDescent="0.2">
      <c r="A212" s="130">
        <v>510000</v>
      </c>
      <c r="B212" s="128" t="s">
        <v>153</v>
      </c>
      <c r="C212" s="138">
        <f t="shared" ref="C212" si="24">C213+C215</f>
        <v>4200</v>
      </c>
      <c r="D212" s="138">
        <f t="shared" ref="D212" si="25">D213+D215</f>
        <v>0</v>
      </c>
    </row>
    <row r="213" spans="1:4" s="97" customFormat="1" x14ac:dyDescent="0.2">
      <c r="A213" s="130">
        <v>511000</v>
      </c>
      <c r="B213" s="128" t="s">
        <v>154</v>
      </c>
      <c r="C213" s="138">
        <f>SUM(C214:C214)</f>
        <v>2700</v>
      </c>
      <c r="D213" s="138">
        <f>SUM(D214:D214)</f>
        <v>0</v>
      </c>
    </row>
    <row r="214" spans="1:4" s="97" customFormat="1" x14ac:dyDescent="0.2">
      <c r="A214" s="120">
        <v>511300</v>
      </c>
      <c r="B214" s="121" t="s">
        <v>157</v>
      </c>
      <c r="C214" s="127">
        <v>2700</v>
      </c>
      <c r="D214" s="127">
        <v>0</v>
      </c>
    </row>
    <row r="215" spans="1:4" s="97" customFormat="1" ht="46.5" x14ac:dyDescent="0.2">
      <c r="A215" s="130">
        <v>516000</v>
      </c>
      <c r="B215" s="128" t="s">
        <v>164</v>
      </c>
      <c r="C215" s="138">
        <f>C216</f>
        <v>1500</v>
      </c>
      <c r="D215" s="138">
        <f>D216</f>
        <v>0</v>
      </c>
    </row>
    <row r="216" spans="1:4" s="97" customFormat="1" ht="46.5" x14ac:dyDescent="0.2">
      <c r="A216" s="120">
        <v>516100</v>
      </c>
      <c r="B216" s="121" t="s">
        <v>164</v>
      </c>
      <c r="C216" s="127">
        <v>1500</v>
      </c>
      <c r="D216" s="127">
        <v>0</v>
      </c>
    </row>
    <row r="217" spans="1:4" s="139" customFormat="1" x14ac:dyDescent="0.2">
      <c r="A217" s="130">
        <v>630000</v>
      </c>
      <c r="B217" s="128" t="s">
        <v>194</v>
      </c>
      <c r="C217" s="138">
        <f t="shared" ref="C217:C218" si="26">C218</f>
        <v>7500</v>
      </c>
      <c r="D217" s="138">
        <f t="shared" ref="D217:D218" si="27">D218</f>
        <v>0</v>
      </c>
    </row>
    <row r="218" spans="1:4" s="139" customFormat="1" ht="46.5" x14ac:dyDescent="0.2">
      <c r="A218" s="130">
        <v>638000</v>
      </c>
      <c r="B218" s="128" t="s">
        <v>127</v>
      </c>
      <c r="C218" s="138">
        <f t="shared" si="26"/>
        <v>7500</v>
      </c>
      <c r="D218" s="138">
        <f t="shared" si="27"/>
        <v>0</v>
      </c>
    </row>
    <row r="219" spans="1:4" s="97" customFormat="1" x14ac:dyDescent="0.2">
      <c r="A219" s="120">
        <v>638100</v>
      </c>
      <c r="B219" s="121" t="s">
        <v>199</v>
      </c>
      <c r="C219" s="127">
        <v>7500</v>
      </c>
      <c r="D219" s="127">
        <v>0</v>
      </c>
    </row>
    <row r="220" spans="1:4" s="97" customFormat="1" x14ac:dyDescent="0.2">
      <c r="A220" s="104"/>
      <c r="B220" s="133" t="s">
        <v>236</v>
      </c>
      <c r="C220" s="140">
        <f>C190+C212+C217+C209</f>
        <v>1020800</v>
      </c>
      <c r="D220" s="140">
        <f>D190+D212+D217+D209</f>
        <v>0</v>
      </c>
    </row>
    <row r="221" spans="1:4" s="97" customFormat="1" x14ac:dyDescent="0.2">
      <c r="A221" s="135"/>
      <c r="B221" s="109"/>
      <c r="C221" s="110"/>
      <c r="D221" s="110"/>
    </row>
    <row r="222" spans="1:4" s="97" customFormat="1" x14ac:dyDescent="0.2">
      <c r="A222" s="118"/>
      <c r="B222" s="109"/>
      <c r="C222" s="137"/>
      <c r="D222" s="137"/>
    </row>
    <row r="223" spans="1:4" s="97" customFormat="1" x14ac:dyDescent="0.2">
      <c r="A223" s="120" t="s">
        <v>542</v>
      </c>
      <c r="B223" s="128"/>
      <c r="C223" s="137"/>
      <c r="D223" s="137"/>
    </row>
    <row r="224" spans="1:4" s="97" customFormat="1" x14ac:dyDescent="0.2">
      <c r="A224" s="120" t="s">
        <v>241</v>
      </c>
      <c r="B224" s="128"/>
      <c r="C224" s="137"/>
      <c r="D224" s="137"/>
    </row>
    <row r="225" spans="1:4" s="97" customFormat="1" x14ac:dyDescent="0.2">
      <c r="A225" s="120" t="s">
        <v>326</v>
      </c>
      <c r="B225" s="128"/>
      <c r="C225" s="137"/>
      <c r="D225" s="137"/>
    </row>
    <row r="226" spans="1:4" s="97" customFormat="1" x14ac:dyDescent="0.2">
      <c r="A226" s="120" t="s">
        <v>530</v>
      </c>
      <c r="B226" s="128"/>
      <c r="C226" s="137"/>
      <c r="D226" s="137"/>
    </row>
    <row r="227" spans="1:4" s="97" customFormat="1" x14ac:dyDescent="0.2">
      <c r="A227" s="120"/>
      <c r="B227" s="122"/>
      <c r="C227" s="110"/>
      <c r="D227" s="110"/>
    </row>
    <row r="228" spans="1:4" s="97" customFormat="1" x14ac:dyDescent="0.2">
      <c r="A228" s="130">
        <v>410000</v>
      </c>
      <c r="B228" s="124" t="s">
        <v>87</v>
      </c>
      <c r="C228" s="138">
        <f>C229+C233</f>
        <v>275200</v>
      </c>
      <c r="D228" s="138">
        <f>D229+D233</f>
        <v>0</v>
      </c>
    </row>
    <row r="229" spans="1:4" s="97" customFormat="1" x14ac:dyDescent="0.2">
      <c r="A229" s="130">
        <v>411000</v>
      </c>
      <c r="B229" s="124" t="s">
        <v>204</v>
      </c>
      <c r="C229" s="138">
        <f>SUM(C230:C232)</f>
        <v>76300</v>
      </c>
      <c r="D229" s="138">
        <f>SUM(D230:D232)</f>
        <v>0</v>
      </c>
    </row>
    <row r="230" spans="1:4" s="97" customFormat="1" x14ac:dyDescent="0.2">
      <c r="A230" s="120">
        <v>411100</v>
      </c>
      <c r="B230" s="121" t="s">
        <v>88</v>
      </c>
      <c r="C230" s="127">
        <v>73000</v>
      </c>
      <c r="D230" s="127">
        <v>0</v>
      </c>
    </row>
    <row r="231" spans="1:4" s="97" customFormat="1" ht="46.5" x14ac:dyDescent="0.2">
      <c r="A231" s="120">
        <v>411200</v>
      </c>
      <c r="B231" s="121" t="s">
        <v>217</v>
      </c>
      <c r="C231" s="127">
        <v>1300</v>
      </c>
      <c r="D231" s="127">
        <v>0</v>
      </c>
    </row>
    <row r="232" spans="1:4" s="97" customFormat="1" ht="46.5" x14ac:dyDescent="0.2">
      <c r="A232" s="120">
        <v>411300</v>
      </c>
      <c r="B232" s="121" t="s">
        <v>89</v>
      </c>
      <c r="C232" s="127">
        <v>2000</v>
      </c>
      <c r="D232" s="127">
        <v>0</v>
      </c>
    </row>
    <row r="233" spans="1:4" s="97" customFormat="1" x14ac:dyDescent="0.2">
      <c r="A233" s="130">
        <v>412000</v>
      </c>
      <c r="B233" s="128" t="s">
        <v>209</v>
      </c>
      <c r="C233" s="138">
        <f>SUM(C234:C242)</f>
        <v>198900</v>
      </c>
      <c r="D233" s="138">
        <f>SUM(D234:D242)</f>
        <v>0</v>
      </c>
    </row>
    <row r="234" spans="1:4" s="97" customFormat="1" x14ac:dyDescent="0.2">
      <c r="A234" s="120">
        <v>412100</v>
      </c>
      <c r="B234" s="121" t="s">
        <v>91</v>
      </c>
      <c r="C234" s="127">
        <v>6200</v>
      </c>
      <c r="D234" s="127">
        <v>0</v>
      </c>
    </row>
    <row r="235" spans="1:4" s="97" customFormat="1" ht="46.5" x14ac:dyDescent="0.2">
      <c r="A235" s="120">
        <v>412200</v>
      </c>
      <c r="B235" s="121" t="s">
        <v>218</v>
      </c>
      <c r="C235" s="127">
        <v>4500</v>
      </c>
      <c r="D235" s="127">
        <v>0</v>
      </c>
    </row>
    <row r="236" spans="1:4" s="97" customFormat="1" x14ac:dyDescent="0.2">
      <c r="A236" s="120">
        <v>412300</v>
      </c>
      <c r="B236" s="121" t="s">
        <v>92</v>
      </c>
      <c r="C236" s="127">
        <v>700</v>
      </c>
      <c r="D236" s="127">
        <v>0</v>
      </c>
    </row>
    <row r="237" spans="1:4" s="97" customFormat="1" x14ac:dyDescent="0.2">
      <c r="A237" s="120">
        <v>412500</v>
      </c>
      <c r="B237" s="121" t="s">
        <v>94</v>
      </c>
      <c r="C237" s="127">
        <v>300</v>
      </c>
      <c r="D237" s="127">
        <v>0</v>
      </c>
    </row>
    <row r="238" spans="1:4" s="97" customFormat="1" x14ac:dyDescent="0.2">
      <c r="A238" s="120">
        <v>412600</v>
      </c>
      <c r="B238" s="121" t="s">
        <v>219</v>
      </c>
      <c r="C238" s="127">
        <v>3500</v>
      </c>
      <c r="D238" s="127">
        <v>0</v>
      </c>
    </row>
    <row r="239" spans="1:4" s="97" customFormat="1" x14ac:dyDescent="0.2">
      <c r="A239" s="120">
        <v>412700</v>
      </c>
      <c r="B239" s="121" t="s">
        <v>206</v>
      </c>
      <c r="C239" s="127">
        <v>3000</v>
      </c>
      <c r="D239" s="127">
        <v>0</v>
      </c>
    </row>
    <row r="240" spans="1:4" s="97" customFormat="1" x14ac:dyDescent="0.2">
      <c r="A240" s="120">
        <v>412900</v>
      </c>
      <c r="B240" s="121" t="s">
        <v>299</v>
      </c>
      <c r="C240" s="127">
        <v>180000</v>
      </c>
      <c r="D240" s="127">
        <v>0</v>
      </c>
    </row>
    <row r="241" spans="1:4" s="97" customFormat="1" x14ac:dyDescent="0.2">
      <c r="A241" s="120">
        <v>412900</v>
      </c>
      <c r="B241" s="129" t="s">
        <v>316</v>
      </c>
      <c r="C241" s="127">
        <v>400</v>
      </c>
      <c r="D241" s="127">
        <v>0</v>
      </c>
    </row>
    <row r="242" spans="1:4" s="97" customFormat="1" ht="46.5" x14ac:dyDescent="0.2">
      <c r="A242" s="120">
        <v>412900</v>
      </c>
      <c r="B242" s="129" t="s">
        <v>317</v>
      </c>
      <c r="C242" s="127">
        <v>300</v>
      </c>
      <c r="D242" s="127">
        <v>0</v>
      </c>
    </row>
    <row r="243" spans="1:4" s="97" customFormat="1" x14ac:dyDescent="0.2">
      <c r="A243" s="142"/>
      <c r="B243" s="133" t="s">
        <v>236</v>
      </c>
      <c r="C243" s="140">
        <f>C228+0+0</f>
        <v>275200</v>
      </c>
      <c r="D243" s="140">
        <f>D228+0+0</f>
        <v>0</v>
      </c>
    </row>
    <row r="244" spans="1:4" s="97" customFormat="1" x14ac:dyDescent="0.2">
      <c r="A244" s="108"/>
      <c r="B244" s="109"/>
      <c r="C244" s="110"/>
      <c r="D244" s="110"/>
    </row>
    <row r="245" spans="1:4" s="97" customFormat="1" x14ac:dyDescent="0.2">
      <c r="A245" s="118"/>
      <c r="B245" s="109"/>
      <c r="C245" s="137"/>
      <c r="D245" s="137"/>
    </row>
    <row r="246" spans="1:4" s="97" customFormat="1" x14ac:dyDescent="0.2">
      <c r="A246" s="120" t="s">
        <v>543</v>
      </c>
      <c r="B246" s="128"/>
      <c r="C246" s="137"/>
      <c r="D246" s="137"/>
    </row>
    <row r="247" spans="1:4" s="97" customFormat="1" x14ac:dyDescent="0.2">
      <c r="A247" s="120" t="s">
        <v>241</v>
      </c>
      <c r="B247" s="128"/>
      <c r="C247" s="137"/>
      <c r="D247" s="137"/>
    </row>
    <row r="248" spans="1:4" s="97" customFormat="1" x14ac:dyDescent="0.2">
      <c r="A248" s="120" t="s">
        <v>327</v>
      </c>
      <c r="B248" s="128"/>
      <c r="C248" s="137"/>
      <c r="D248" s="137"/>
    </row>
    <row r="249" spans="1:4" s="97" customFormat="1" x14ac:dyDescent="0.2">
      <c r="A249" s="120" t="s">
        <v>530</v>
      </c>
      <c r="B249" s="128"/>
      <c r="C249" s="137"/>
      <c r="D249" s="137"/>
    </row>
    <row r="250" spans="1:4" s="97" customFormat="1" x14ac:dyDescent="0.2">
      <c r="A250" s="120"/>
      <c r="B250" s="122"/>
      <c r="C250" s="110"/>
      <c r="D250" s="110"/>
    </row>
    <row r="251" spans="1:4" s="97" customFormat="1" x14ac:dyDescent="0.2">
      <c r="A251" s="130">
        <v>410000</v>
      </c>
      <c r="B251" s="124" t="s">
        <v>87</v>
      </c>
      <c r="C251" s="138">
        <f>C252+0</f>
        <v>185500</v>
      </c>
      <c r="D251" s="138">
        <f>D252+0</f>
        <v>0</v>
      </c>
    </row>
    <row r="252" spans="1:4" s="97" customFormat="1" x14ac:dyDescent="0.2">
      <c r="A252" s="130">
        <v>412000</v>
      </c>
      <c r="B252" s="128" t="s">
        <v>209</v>
      </c>
      <c r="C252" s="138">
        <f>SUM(C253:C258)</f>
        <v>185500</v>
      </c>
      <c r="D252" s="138">
        <f>SUM(D253:D258)</f>
        <v>0</v>
      </c>
    </row>
    <row r="253" spans="1:4" s="97" customFormat="1" x14ac:dyDescent="0.2">
      <c r="A253" s="141">
        <v>412100</v>
      </c>
      <c r="B253" s="121" t="s">
        <v>91</v>
      </c>
      <c r="C253" s="127">
        <v>20000</v>
      </c>
      <c r="D253" s="127">
        <v>0</v>
      </c>
    </row>
    <row r="254" spans="1:4" s="97" customFormat="1" ht="46.5" x14ac:dyDescent="0.2">
      <c r="A254" s="120">
        <v>412200</v>
      </c>
      <c r="B254" s="121" t="s">
        <v>218</v>
      </c>
      <c r="C254" s="127">
        <v>1000</v>
      </c>
      <c r="D254" s="127">
        <v>0</v>
      </c>
    </row>
    <row r="255" spans="1:4" s="97" customFormat="1" x14ac:dyDescent="0.2">
      <c r="A255" s="120">
        <v>412300</v>
      </c>
      <c r="B255" s="121" t="s">
        <v>92</v>
      </c>
      <c r="C255" s="127">
        <v>2000</v>
      </c>
      <c r="D255" s="127">
        <v>0</v>
      </c>
    </row>
    <row r="256" spans="1:4" s="97" customFormat="1" x14ac:dyDescent="0.2">
      <c r="A256" s="120">
        <v>412400</v>
      </c>
      <c r="B256" s="121" t="s">
        <v>93</v>
      </c>
      <c r="C256" s="127">
        <v>29999.999999999996</v>
      </c>
      <c r="D256" s="127">
        <v>0</v>
      </c>
    </row>
    <row r="257" spans="1:4" s="97" customFormat="1" x14ac:dyDescent="0.2">
      <c r="A257" s="120">
        <v>412600</v>
      </c>
      <c r="B257" s="121" t="s">
        <v>219</v>
      </c>
      <c r="C257" s="127">
        <v>6000</v>
      </c>
      <c r="D257" s="127">
        <v>0</v>
      </c>
    </row>
    <row r="258" spans="1:4" s="97" customFormat="1" x14ac:dyDescent="0.2">
      <c r="A258" s="120">
        <v>412900</v>
      </c>
      <c r="B258" s="121" t="s">
        <v>299</v>
      </c>
      <c r="C258" s="127">
        <v>126500</v>
      </c>
      <c r="D258" s="127">
        <v>0</v>
      </c>
    </row>
    <row r="259" spans="1:4" s="97" customFormat="1" x14ac:dyDescent="0.2">
      <c r="A259" s="142"/>
      <c r="B259" s="133" t="s">
        <v>236</v>
      </c>
      <c r="C259" s="140">
        <f>C251+0</f>
        <v>185500</v>
      </c>
      <c r="D259" s="140">
        <f>D251+0</f>
        <v>0</v>
      </c>
    </row>
    <row r="260" spans="1:4" s="97" customFormat="1" x14ac:dyDescent="0.2">
      <c r="A260" s="108"/>
      <c r="B260" s="109"/>
      <c r="C260" s="110"/>
      <c r="D260" s="110"/>
    </row>
    <row r="261" spans="1:4" s="97" customFormat="1" x14ac:dyDescent="0.2">
      <c r="A261" s="108"/>
      <c r="B261" s="109"/>
      <c r="C261" s="110"/>
      <c r="D261" s="110"/>
    </row>
    <row r="262" spans="1:4" s="97" customFormat="1" x14ac:dyDescent="0.2">
      <c r="A262" s="120" t="s">
        <v>544</v>
      </c>
      <c r="B262" s="128"/>
      <c r="C262" s="110"/>
      <c r="D262" s="110"/>
    </row>
    <row r="263" spans="1:4" s="97" customFormat="1" x14ac:dyDescent="0.2">
      <c r="A263" s="120" t="s">
        <v>240</v>
      </c>
      <c r="B263" s="128"/>
      <c r="C263" s="110"/>
      <c r="D263" s="110"/>
    </row>
    <row r="264" spans="1:4" s="97" customFormat="1" x14ac:dyDescent="0.2">
      <c r="A264" s="120" t="s">
        <v>328</v>
      </c>
      <c r="B264" s="128"/>
      <c r="C264" s="110"/>
      <c r="D264" s="110"/>
    </row>
    <row r="265" spans="1:4" s="97" customFormat="1" x14ac:dyDescent="0.2">
      <c r="A265" s="120" t="s">
        <v>530</v>
      </c>
      <c r="B265" s="128"/>
      <c r="C265" s="110"/>
      <c r="D265" s="110"/>
    </row>
    <row r="266" spans="1:4" s="97" customFormat="1" x14ac:dyDescent="0.2">
      <c r="A266" s="120"/>
      <c r="B266" s="122"/>
      <c r="C266" s="110"/>
      <c r="D266" s="110"/>
    </row>
    <row r="267" spans="1:4" s="139" customFormat="1" x14ac:dyDescent="0.2">
      <c r="A267" s="130">
        <v>410000</v>
      </c>
      <c r="B267" s="124" t="s">
        <v>87</v>
      </c>
      <c r="C267" s="138">
        <f t="shared" ref="C267" si="28">C268+C273</f>
        <v>506500</v>
      </c>
      <c r="D267" s="138">
        <f t="shared" ref="D267" si="29">D268+D273</f>
        <v>0</v>
      </c>
    </row>
    <row r="268" spans="1:4" s="139" customFormat="1" x14ac:dyDescent="0.2">
      <c r="A268" s="130">
        <v>411000</v>
      </c>
      <c r="B268" s="124" t="s">
        <v>204</v>
      </c>
      <c r="C268" s="138">
        <f t="shared" ref="C268" si="30">SUM(C269:C272)</f>
        <v>248900</v>
      </c>
      <c r="D268" s="138">
        <f t="shared" ref="D268" si="31">SUM(D269:D272)</f>
        <v>0</v>
      </c>
    </row>
    <row r="269" spans="1:4" s="97" customFormat="1" x14ac:dyDescent="0.2">
      <c r="A269" s="120">
        <v>411100</v>
      </c>
      <c r="B269" s="121" t="s">
        <v>88</v>
      </c>
      <c r="C269" s="127">
        <v>220000</v>
      </c>
      <c r="D269" s="127">
        <v>0</v>
      </c>
    </row>
    <row r="270" spans="1:4" s="97" customFormat="1" ht="46.5" x14ac:dyDescent="0.2">
      <c r="A270" s="120">
        <v>411200</v>
      </c>
      <c r="B270" s="121" t="s">
        <v>217</v>
      </c>
      <c r="C270" s="127">
        <v>18100</v>
      </c>
      <c r="D270" s="127">
        <v>0</v>
      </c>
    </row>
    <row r="271" spans="1:4" s="97" customFormat="1" ht="46.5" x14ac:dyDescent="0.2">
      <c r="A271" s="120">
        <v>411300</v>
      </c>
      <c r="B271" s="121" t="s">
        <v>89</v>
      </c>
      <c r="C271" s="127">
        <v>6000</v>
      </c>
      <c r="D271" s="127">
        <v>0</v>
      </c>
    </row>
    <row r="272" spans="1:4" s="97" customFormat="1" x14ac:dyDescent="0.2">
      <c r="A272" s="120">
        <v>411400</v>
      </c>
      <c r="B272" s="121" t="s">
        <v>90</v>
      </c>
      <c r="C272" s="127">
        <v>4800</v>
      </c>
      <c r="D272" s="127">
        <v>0</v>
      </c>
    </row>
    <row r="273" spans="1:4" s="139" customFormat="1" x14ac:dyDescent="0.2">
      <c r="A273" s="130">
        <v>412000</v>
      </c>
      <c r="B273" s="128" t="s">
        <v>209</v>
      </c>
      <c r="C273" s="138">
        <f>SUM(C274:C284)</f>
        <v>257600</v>
      </c>
      <c r="D273" s="138">
        <f>SUM(D274:D284)</f>
        <v>0</v>
      </c>
    </row>
    <row r="274" spans="1:4" s="97" customFormat="1" x14ac:dyDescent="0.2">
      <c r="A274" s="120">
        <v>412100</v>
      </c>
      <c r="B274" s="121" t="s">
        <v>91</v>
      </c>
      <c r="C274" s="127">
        <v>45800</v>
      </c>
      <c r="D274" s="127">
        <v>0</v>
      </c>
    </row>
    <row r="275" spans="1:4" s="97" customFormat="1" ht="46.5" x14ac:dyDescent="0.2">
      <c r="A275" s="120">
        <v>412200</v>
      </c>
      <c r="B275" s="121" t="s">
        <v>218</v>
      </c>
      <c r="C275" s="127">
        <v>17000</v>
      </c>
      <c r="D275" s="127">
        <v>0</v>
      </c>
    </row>
    <row r="276" spans="1:4" s="97" customFormat="1" x14ac:dyDescent="0.2">
      <c r="A276" s="120">
        <v>412300</v>
      </c>
      <c r="B276" s="121" t="s">
        <v>92</v>
      </c>
      <c r="C276" s="127">
        <v>3400</v>
      </c>
      <c r="D276" s="127">
        <v>0</v>
      </c>
    </row>
    <row r="277" spans="1:4" s="97" customFormat="1" x14ac:dyDescent="0.2">
      <c r="A277" s="120">
        <v>412500</v>
      </c>
      <c r="B277" s="121" t="s">
        <v>94</v>
      </c>
      <c r="C277" s="127">
        <v>500</v>
      </c>
      <c r="D277" s="127">
        <v>0</v>
      </c>
    </row>
    <row r="278" spans="1:4" s="97" customFormat="1" x14ac:dyDescent="0.2">
      <c r="A278" s="120">
        <v>412600</v>
      </c>
      <c r="B278" s="121" t="s">
        <v>219</v>
      </c>
      <c r="C278" s="127">
        <v>5000</v>
      </c>
      <c r="D278" s="127">
        <v>0</v>
      </c>
    </row>
    <row r="279" spans="1:4" s="97" customFormat="1" x14ac:dyDescent="0.2">
      <c r="A279" s="120">
        <v>412700</v>
      </c>
      <c r="B279" s="121" t="s">
        <v>206</v>
      </c>
      <c r="C279" s="127">
        <v>8100</v>
      </c>
      <c r="D279" s="127">
        <v>0</v>
      </c>
    </row>
    <row r="280" spans="1:4" s="97" customFormat="1" x14ac:dyDescent="0.2">
      <c r="A280" s="120">
        <v>412900</v>
      </c>
      <c r="B280" s="121" t="s">
        <v>531</v>
      </c>
      <c r="C280" s="127">
        <v>4500</v>
      </c>
      <c r="D280" s="127">
        <v>0</v>
      </c>
    </row>
    <row r="281" spans="1:4" s="97" customFormat="1" x14ac:dyDescent="0.2">
      <c r="A281" s="120">
        <v>412900</v>
      </c>
      <c r="B281" s="129" t="s">
        <v>299</v>
      </c>
      <c r="C281" s="127">
        <v>169900</v>
      </c>
      <c r="D281" s="127">
        <v>0</v>
      </c>
    </row>
    <row r="282" spans="1:4" s="97" customFormat="1" x14ac:dyDescent="0.2">
      <c r="A282" s="120">
        <v>412900</v>
      </c>
      <c r="B282" s="129" t="s">
        <v>316</v>
      </c>
      <c r="C282" s="127">
        <v>1900</v>
      </c>
      <c r="D282" s="127">
        <v>0</v>
      </c>
    </row>
    <row r="283" spans="1:4" s="97" customFormat="1" ht="24" customHeight="1" x14ac:dyDescent="0.2">
      <c r="A283" s="120">
        <v>412900</v>
      </c>
      <c r="B283" s="129" t="s">
        <v>318</v>
      </c>
      <c r="C283" s="127">
        <v>500</v>
      </c>
      <c r="D283" s="127">
        <v>0</v>
      </c>
    </row>
    <row r="284" spans="1:4" s="97" customFormat="1" x14ac:dyDescent="0.2">
      <c r="A284" s="120">
        <v>412900</v>
      </c>
      <c r="B284" s="121" t="s">
        <v>301</v>
      </c>
      <c r="C284" s="127">
        <v>1000</v>
      </c>
      <c r="D284" s="127">
        <v>0</v>
      </c>
    </row>
    <row r="285" spans="1:4" s="139" customFormat="1" x14ac:dyDescent="0.2">
      <c r="A285" s="130">
        <v>510000</v>
      </c>
      <c r="B285" s="128" t="s">
        <v>153</v>
      </c>
      <c r="C285" s="138">
        <f>C286+0</f>
        <v>1700</v>
      </c>
      <c r="D285" s="138">
        <f>D286+0</f>
        <v>0</v>
      </c>
    </row>
    <row r="286" spans="1:4" s="139" customFormat="1" x14ac:dyDescent="0.2">
      <c r="A286" s="130">
        <v>511000</v>
      </c>
      <c r="B286" s="128" t="s">
        <v>154</v>
      </c>
      <c r="C286" s="138">
        <f>SUM(C287)</f>
        <v>1700</v>
      </c>
      <c r="D286" s="138">
        <f>SUM(D287)</f>
        <v>0</v>
      </c>
    </row>
    <row r="287" spans="1:4" s="97" customFormat="1" x14ac:dyDescent="0.2">
      <c r="A287" s="120">
        <v>511300</v>
      </c>
      <c r="B287" s="121" t="s">
        <v>157</v>
      </c>
      <c r="C287" s="127">
        <v>1700</v>
      </c>
      <c r="D287" s="127">
        <v>0</v>
      </c>
    </row>
    <row r="288" spans="1:4" s="139" customFormat="1" x14ac:dyDescent="0.2">
      <c r="A288" s="130">
        <v>630000</v>
      </c>
      <c r="B288" s="128" t="s">
        <v>324</v>
      </c>
      <c r="C288" s="138">
        <f t="shared" ref="C288:C289" si="32">C289</f>
        <v>900</v>
      </c>
      <c r="D288" s="138">
        <f t="shared" ref="D288:D289" si="33">D289</f>
        <v>0</v>
      </c>
    </row>
    <row r="289" spans="1:4" s="139" customFormat="1" ht="24" customHeight="1" x14ac:dyDescent="0.2">
      <c r="A289" s="130">
        <v>638000</v>
      </c>
      <c r="B289" s="128" t="s">
        <v>127</v>
      </c>
      <c r="C289" s="138">
        <f t="shared" si="32"/>
        <v>900</v>
      </c>
      <c r="D289" s="138">
        <f t="shared" si="33"/>
        <v>0</v>
      </c>
    </row>
    <row r="290" spans="1:4" s="97" customFormat="1" x14ac:dyDescent="0.2">
      <c r="A290" s="120">
        <v>638100</v>
      </c>
      <c r="B290" s="121" t="s">
        <v>199</v>
      </c>
      <c r="C290" s="127">
        <v>900</v>
      </c>
      <c r="D290" s="127">
        <v>0</v>
      </c>
    </row>
    <row r="291" spans="1:4" s="97" customFormat="1" x14ac:dyDescent="0.2">
      <c r="A291" s="104"/>
      <c r="B291" s="133" t="s">
        <v>236</v>
      </c>
      <c r="C291" s="140">
        <f>C267+C285+C288</f>
        <v>509100</v>
      </c>
      <c r="D291" s="140">
        <f>D267+D285+D288</f>
        <v>0</v>
      </c>
    </row>
    <row r="292" spans="1:4" s="97" customFormat="1" x14ac:dyDescent="0.2">
      <c r="A292" s="118"/>
      <c r="B292" s="109"/>
      <c r="C292" s="137"/>
      <c r="D292" s="137"/>
    </row>
    <row r="293" spans="1:4" s="97" customFormat="1" x14ac:dyDescent="0.2">
      <c r="A293" s="118"/>
      <c r="B293" s="109"/>
      <c r="C293" s="137"/>
      <c r="D293" s="137"/>
    </row>
    <row r="294" spans="1:4" s="97" customFormat="1" x14ac:dyDescent="0.2">
      <c r="A294" s="120" t="s">
        <v>545</v>
      </c>
      <c r="B294" s="128"/>
      <c r="C294" s="137"/>
      <c r="D294" s="137"/>
    </row>
    <row r="295" spans="1:4" s="97" customFormat="1" x14ac:dyDescent="0.2">
      <c r="A295" s="120" t="s">
        <v>242</v>
      </c>
      <c r="B295" s="128"/>
      <c r="C295" s="137"/>
      <c r="D295" s="137"/>
    </row>
    <row r="296" spans="1:4" s="97" customFormat="1" x14ac:dyDescent="0.2">
      <c r="A296" s="120" t="s">
        <v>322</v>
      </c>
      <c r="B296" s="128"/>
      <c r="C296" s="137"/>
      <c r="D296" s="137"/>
    </row>
    <row r="297" spans="1:4" s="97" customFormat="1" x14ac:dyDescent="0.2">
      <c r="A297" s="120" t="s">
        <v>530</v>
      </c>
      <c r="B297" s="128"/>
      <c r="C297" s="137"/>
      <c r="D297" s="137"/>
    </row>
    <row r="298" spans="1:4" s="97" customFormat="1" x14ac:dyDescent="0.2">
      <c r="A298" s="120"/>
      <c r="B298" s="122"/>
      <c r="C298" s="110"/>
      <c r="D298" s="110"/>
    </row>
    <row r="299" spans="1:4" s="97" customFormat="1" x14ac:dyDescent="0.2">
      <c r="A299" s="130">
        <v>410000</v>
      </c>
      <c r="B299" s="124" t="s">
        <v>87</v>
      </c>
      <c r="C299" s="138">
        <f t="shared" ref="C299" si="34">C300+C305</f>
        <v>3449200</v>
      </c>
      <c r="D299" s="138">
        <f t="shared" ref="D299" si="35">D300+D305</f>
        <v>0</v>
      </c>
    </row>
    <row r="300" spans="1:4" s="97" customFormat="1" x14ac:dyDescent="0.2">
      <c r="A300" s="130">
        <v>411000</v>
      </c>
      <c r="B300" s="124" t="s">
        <v>204</v>
      </c>
      <c r="C300" s="138">
        <f t="shared" ref="C300" si="36">SUM(C301:C304)</f>
        <v>3071400</v>
      </c>
      <c r="D300" s="138">
        <f t="shared" ref="D300" si="37">SUM(D301:D304)</f>
        <v>0</v>
      </c>
    </row>
    <row r="301" spans="1:4" s="97" customFormat="1" x14ac:dyDescent="0.2">
      <c r="A301" s="120">
        <v>411100</v>
      </c>
      <c r="B301" s="121" t="s">
        <v>88</v>
      </c>
      <c r="C301" s="127">
        <v>2564800</v>
      </c>
      <c r="D301" s="127">
        <v>0</v>
      </c>
    </row>
    <row r="302" spans="1:4" s="97" customFormat="1" ht="46.5" x14ac:dyDescent="0.2">
      <c r="A302" s="120">
        <v>411200</v>
      </c>
      <c r="B302" s="121" t="s">
        <v>217</v>
      </c>
      <c r="C302" s="127">
        <v>461100</v>
      </c>
      <c r="D302" s="127">
        <v>0</v>
      </c>
    </row>
    <row r="303" spans="1:4" s="97" customFormat="1" ht="46.5" x14ac:dyDescent="0.2">
      <c r="A303" s="120">
        <v>411300</v>
      </c>
      <c r="B303" s="121" t="s">
        <v>89</v>
      </c>
      <c r="C303" s="127">
        <v>9200</v>
      </c>
      <c r="D303" s="127">
        <v>0</v>
      </c>
    </row>
    <row r="304" spans="1:4" s="97" customFormat="1" x14ac:dyDescent="0.2">
      <c r="A304" s="120">
        <v>411400</v>
      </c>
      <c r="B304" s="121" t="s">
        <v>90</v>
      </c>
      <c r="C304" s="127">
        <v>36300</v>
      </c>
      <c r="D304" s="127">
        <v>0</v>
      </c>
    </row>
    <row r="305" spans="1:4" s="97" customFormat="1" x14ac:dyDescent="0.2">
      <c r="A305" s="130">
        <v>412000</v>
      </c>
      <c r="B305" s="128" t="s">
        <v>209</v>
      </c>
      <c r="C305" s="138">
        <f>SUM(C306:C318)</f>
        <v>377800</v>
      </c>
      <c r="D305" s="138">
        <f>SUM(D306:D318)</f>
        <v>0</v>
      </c>
    </row>
    <row r="306" spans="1:4" s="97" customFormat="1" ht="46.5" x14ac:dyDescent="0.2">
      <c r="A306" s="120">
        <v>412200</v>
      </c>
      <c r="B306" s="121" t="s">
        <v>218</v>
      </c>
      <c r="C306" s="127">
        <v>188800</v>
      </c>
      <c r="D306" s="127">
        <v>0</v>
      </c>
    </row>
    <row r="307" spans="1:4" s="97" customFormat="1" x14ac:dyDescent="0.2">
      <c r="A307" s="120">
        <v>412300</v>
      </c>
      <c r="B307" s="121" t="s">
        <v>92</v>
      </c>
      <c r="C307" s="127">
        <v>30200</v>
      </c>
      <c r="D307" s="127">
        <v>0</v>
      </c>
    </row>
    <row r="308" spans="1:4" s="97" customFormat="1" x14ac:dyDescent="0.2">
      <c r="A308" s="120">
        <v>412400</v>
      </c>
      <c r="B308" s="121" t="s">
        <v>93</v>
      </c>
      <c r="C308" s="127">
        <v>1000</v>
      </c>
      <c r="D308" s="127">
        <v>0</v>
      </c>
    </row>
    <row r="309" spans="1:4" s="97" customFormat="1" x14ac:dyDescent="0.2">
      <c r="A309" s="120">
        <v>412500</v>
      </c>
      <c r="B309" s="121" t="s">
        <v>94</v>
      </c>
      <c r="C309" s="127">
        <v>34300</v>
      </c>
      <c r="D309" s="127">
        <v>0</v>
      </c>
    </row>
    <row r="310" spans="1:4" s="97" customFormat="1" x14ac:dyDescent="0.2">
      <c r="A310" s="120">
        <v>412600</v>
      </c>
      <c r="B310" s="121" t="s">
        <v>219</v>
      </c>
      <c r="C310" s="127">
        <v>27500</v>
      </c>
      <c r="D310" s="127">
        <v>0</v>
      </c>
    </row>
    <row r="311" spans="1:4" s="97" customFormat="1" x14ac:dyDescent="0.2">
      <c r="A311" s="120">
        <v>412700</v>
      </c>
      <c r="B311" s="121" t="s">
        <v>206</v>
      </c>
      <c r="C311" s="127">
        <v>45000</v>
      </c>
      <c r="D311" s="127">
        <v>0</v>
      </c>
    </row>
    <row r="312" spans="1:4" s="97" customFormat="1" ht="46.5" x14ac:dyDescent="0.2">
      <c r="A312" s="120">
        <v>412800</v>
      </c>
      <c r="B312" s="121" t="s">
        <v>220</v>
      </c>
      <c r="C312" s="127">
        <v>2000</v>
      </c>
      <c r="D312" s="127">
        <v>0</v>
      </c>
    </row>
    <row r="313" spans="1:4" s="97" customFormat="1" x14ac:dyDescent="0.2">
      <c r="A313" s="120">
        <v>412900</v>
      </c>
      <c r="B313" s="121" t="s">
        <v>531</v>
      </c>
      <c r="C313" s="127">
        <v>7000</v>
      </c>
      <c r="D313" s="127">
        <v>0</v>
      </c>
    </row>
    <row r="314" spans="1:4" s="97" customFormat="1" x14ac:dyDescent="0.2">
      <c r="A314" s="120">
        <v>412900</v>
      </c>
      <c r="B314" s="121" t="s">
        <v>299</v>
      </c>
      <c r="C314" s="127">
        <v>17000</v>
      </c>
      <c r="D314" s="127">
        <v>0</v>
      </c>
    </row>
    <row r="315" spans="1:4" s="97" customFormat="1" x14ac:dyDescent="0.2">
      <c r="A315" s="120">
        <v>412900</v>
      </c>
      <c r="B315" s="121" t="s">
        <v>316</v>
      </c>
      <c r="C315" s="127">
        <v>13000</v>
      </c>
      <c r="D315" s="127">
        <v>0</v>
      </c>
    </row>
    <row r="316" spans="1:4" s="97" customFormat="1" ht="46.5" x14ac:dyDescent="0.2">
      <c r="A316" s="120">
        <v>412900</v>
      </c>
      <c r="B316" s="129" t="s">
        <v>317</v>
      </c>
      <c r="C316" s="127">
        <v>700</v>
      </c>
      <c r="D316" s="127">
        <v>0</v>
      </c>
    </row>
    <row r="317" spans="1:4" s="97" customFormat="1" ht="24" customHeight="1" x14ac:dyDescent="0.2">
      <c r="A317" s="120">
        <v>412900</v>
      </c>
      <c r="B317" s="121" t="s">
        <v>318</v>
      </c>
      <c r="C317" s="127">
        <v>5300</v>
      </c>
      <c r="D317" s="127">
        <v>0</v>
      </c>
    </row>
    <row r="318" spans="1:4" s="97" customFormat="1" x14ac:dyDescent="0.2">
      <c r="A318" s="120">
        <v>412900</v>
      </c>
      <c r="B318" s="121" t="s">
        <v>301</v>
      </c>
      <c r="C318" s="127">
        <v>6000</v>
      </c>
      <c r="D318" s="127">
        <v>0</v>
      </c>
    </row>
    <row r="319" spans="1:4" s="97" customFormat="1" x14ac:dyDescent="0.2">
      <c r="A319" s="130">
        <v>510000</v>
      </c>
      <c r="B319" s="128" t="s">
        <v>153</v>
      </c>
      <c r="C319" s="138">
        <f>C320+C322+0</f>
        <v>15000</v>
      </c>
      <c r="D319" s="138">
        <f>D320+D322+0</f>
        <v>0</v>
      </c>
    </row>
    <row r="320" spans="1:4" s="97" customFormat="1" x14ac:dyDescent="0.2">
      <c r="A320" s="130">
        <v>511000</v>
      </c>
      <c r="B320" s="128" t="s">
        <v>154</v>
      </c>
      <c r="C320" s="138">
        <f>SUM(C321:C321)</f>
        <v>12000</v>
      </c>
      <c r="D320" s="138">
        <f>SUM(D321:D321)</f>
        <v>0</v>
      </c>
    </row>
    <row r="321" spans="1:4" s="97" customFormat="1" x14ac:dyDescent="0.2">
      <c r="A321" s="120">
        <v>511300</v>
      </c>
      <c r="B321" s="121" t="s">
        <v>157</v>
      </c>
      <c r="C321" s="127">
        <v>12000</v>
      </c>
      <c r="D321" s="127">
        <v>0</v>
      </c>
    </row>
    <row r="322" spans="1:4" s="139" customFormat="1" ht="46.5" x14ac:dyDescent="0.2">
      <c r="A322" s="130">
        <v>516000</v>
      </c>
      <c r="B322" s="128" t="s">
        <v>164</v>
      </c>
      <c r="C322" s="138">
        <f>C323</f>
        <v>3000</v>
      </c>
      <c r="D322" s="138">
        <f>D323</f>
        <v>0</v>
      </c>
    </row>
    <row r="323" spans="1:4" s="97" customFormat="1" ht="24" customHeight="1" x14ac:dyDescent="0.2">
      <c r="A323" s="120">
        <v>516100</v>
      </c>
      <c r="B323" s="121" t="s">
        <v>164</v>
      </c>
      <c r="C323" s="127">
        <v>3000</v>
      </c>
      <c r="D323" s="127">
        <v>0</v>
      </c>
    </row>
    <row r="324" spans="1:4" s="139" customFormat="1" x14ac:dyDescent="0.2">
      <c r="A324" s="130">
        <v>630000</v>
      </c>
      <c r="B324" s="128" t="s">
        <v>324</v>
      </c>
      <c r="C324" s="138">
        <f>0+C325</f>
        <v>5000</v>
      </c>
      <c r="D324" s="138">
        <f>0+D325</f>
        <v>0</v>
      </c>
    </row>
    <row r="325" spans="1:4" s="139" customFormat="1" ht="24" customHeight="1" x14ac:dyDescent="0.2">
      <c r="A325" s="130">
        <v>638000</v>
      </c>
      <c r="B325" s="128" t="s">
        <v>127</v>
      </c>
      <c r="C325" s="138">
        <f>C326</f>
        <v>5000</v>
      </c>
      <c r="D325" s="138">
        <f>D326</f>
        <v>0</v>
      </c>
    </row>
    <row r="326" spans="1:4" s="97" customFormat="1" x14ac:dyDescent="0.2">
      <c r="A326" s="120">
        <v>638100</v>
      </c>
      <c r="B326" s="121" t="s">
        <v>199</v>
      </c>
      <c r="C326" s="127">
        <v>5000</v>
      </c>
      <c r="D326" s="127">
        <v>0</v>
      </c>
    </row>
    <row r="327" spans="1:4" s="97" customFormat="1" x14ac:dyDescent="0.2">
      <c r="A327" s="142"/>
      <c r="B327" s="133" t="s">
        <v>236</v>
      </c>
      <c r="C327" s="140">
        <f>C299+C319+C324</f>
        <v>3469200</v>
      </c>
      <c r="D327" s="140">
        <f>D299+D319+D324</f>
        <v>0</v>
      </c>
    </row>
    <row r="328" spans="1:4" s="97" customFormat="1" x14ac:dyDescent="0.2">
      <c r="A328" s="108"/>
      <c r="B328" s="109"/>
      <c r="C328" s="110"/>
      <c r="D328" s="110"/>
    </row>
    <row r="329" spans="1:4" s="97" customFormat="1" x14ac:dyDescent="0.2">
      <c r="A329" s="118"/>
      <c r="B329" s="109"/>
      <c r="C329" s="137"/>
      <c r="D329" s="137"/>
    </row>
    <row r="330" spans="1:4" s="97" customFormat="1" x14ac:dyDescent="0.2">
      <c r="A330" s="120" t="s">
        <v>546</v>
      </c>
      <c r="B330" s="128"/>
      <c r="C330" s="137"/>
      <c r="D330" s="137"/>
    </row>
    <row r="331" spans="1:4" s="97" customFormat="1" x14ac:dyDescent="0.2">
      <c r="A331" s="120" t="s">
        <v>243</v>
      </c>
      <c r="B331" s="128"/>
      <c r="C331" s="137"/>
      <c r="D331" s="137"/>
    </row>
    <row r="332" spans="1:4" s="97" customFormat="1" x14ac:dyDescent="0.2">
      <c r="A332" s="120" t="s">
        <v>323</v>
      </c>
      <c r="B332" s="128"/>
      <c r="C332" s="137"/>
      <c r="D332" s="137"/>
    </row>
    <row r="333" spans="1:4" s="97" customFormat="1" x14ac:dyDescent="0.2">
      <c r="A333" s="120" t="s">
        <v>530</v>
      </c>
      <c r="B333" s="128"/>
      <c r="C333" s="137"/>
      <c r="D333" s="137"/>
    </row>
    <row r="334" spans="1:4" s="97" customFormat="1" x14ac:dyDescent="0.2">
      <c r="A334" s="120"/>
      <c r="B334" s="122"/>
      <c r="C334" s="110"/>
      <c r="D334" s="110"/>
    </row>
    <row r="335" spans="1:4" s="97" customFormat="1" x14ac:dyDescent="0.2">
      <c r="A335" s="130">
        <v>410000</v>
      </c>
      <c r="B335" s="124" t="s">
        <v>87</v>
      </c>
      <c r="C335" s="138">
        <f>C336+C341+C359+C366+C361+0+0</f>
        <v>28122500</v>
      </c>
      <c r="D335" s="138">
        <f>D336+D341+D359+D366+D361+0+0</f>
        <v>0</v>
      </c>
    </row>
    <row r="336" spans="1:4" s="97" customFormat="1" x14ac:dyDescent="0.2">
      <c r="A336" s="130">
        <v>411000</v>
      </c>
      <c r="B336" s="124" t="s">
        <v>204</v>
      </c>
      <c r="C336" s="138">
        <f t="shared" ref="C336" si="38">SUM(C337:C340)</f>
        <v>3325000</v>
      </c>
      <c r="D336" s="138">
        <f t="shared" ref="D336" si="39">SUM(D337:D340)</f>
        <v>0</v>
      </c>
    </row>
    <row r="337" spans="1:4" s="97" customFormat="1" x14ac:dyDescent="0.2">
      <c r="A337" s="120">
        <v>411100</v>
      </c>
      <c r="B337" s="121" t="s">
        <v>88</v>
      </c>
      <c r="C337" s="127">
        <v>3085000</v>
      </c>
      <c r="D337" s="127">
        <v>0</v>
      </c>
    </row>
    <row r="338" spans="1:4" s="97" customFormat="1" ht="46.5" x14ac:dyDescent="0.2">
      <c r="A338" s="120">
        <v>411200</v>
      </c>
      <c r="B338" s="121" t="s">
        <v>217</v>
      </c>
      <c r="C338" s="127">
        <v>110000</v>
      </c>
      <c r="D338" s="127">
        <v>0</v>
      </c>
    </row>
    <row r="339" spans="1:4" s="97" customFormat="1" ht="46.5" x14ac:dyDescent="0.2">
      <c r="A339" s="120">
        <v>411300</v>
      </c>
      <c r="B339" s="121" t="s">
        <v>89</v>
      </c>
      <c r="C339" s="127">
        <v>80000</v>
      </c>
      <c r="D339" s="127">
        <v>0</v>
      </c>
    </row>
    <row r="340" spans="1:4" s="97" customFormat="1" x14ac:dyDescent="0.2">
      <c r="A340" s="120">
        <v>411400</v>
      </c>
      <c r="B340" s="121" t="s">
        <v>90</v>
      </c>
      <c r="C340" s="127">
        <v>50000</v>
      </c>
      <c r="D340" s="127">
        <v>0</v>
      </c>
    </row>
    <row r="341" spans="1:4" s="97" customFormat="1" x14ac:dyDescent="0.2">
      <c r="A341" s="130">
        <v>412000</v>
      </c>
      <c r="B341" s="128" t="s">
        <v>209</v>
      </c>
      <c r="C341" s="138">
        <f>SUM(C342:C358)</f>
        <v>9101000</v>
      </c>
      <c r="D341" s="138">
        <f>SUM(D342:D358)</f>
        <v>0</v>
      </c>
    </row>
    <row r="342" spans="1:4" s="97" customFormat="1" x14ac:dyDescent="0.2">
      <c r="A342" s="120">
        <v>412100</v>
      </c>
      <c r="B342" s="121" t="s">
        <v>91</v>
      </c>
      <c r="C342" s="127">
        <v>20000</v>
      </c>
      <c r="D342" s="127">
        <v>0</v>
      </c>
    </row>
    <row r="343" spans="1:4" s="97" customFormat="1" ht="46.5" x14ac:dyDescent="0.2">
      <c r="A343" s="120">
        <v>412200</v>
      </c>
      <c r="B343" s="121" t="s">
        <v>218</v>
      </c>
      <c r="C343" s="127">
        <v>250000</v>
      </c>
      <c r="D343" s="127">
        <v>0</v>
      </c>
    </row>
    <row r="344" spans="1:4" s="97" customFormat="1" x14ac:dyDescent="0.2">
      <c r="A344" s="120">
        <v>412300</v>
      </c>
      <c r="B344" s="121" t="s">
        <v>92</v>
      </c>
      <c r="C344" s="127">
        <v>330000</v>
      </c>
      <c r="D344" s="127">
        <v>0</v>
      </c>
    </row>
    <row r="345" spans="1:4" s="97" customFormat="1" x14ac:dyDescent="0.2">
      <c r="A345" s="120">
        <v>412500</v>
      </c>
      <c r="B345" s="121" t="s">
        <v>94</v>
      </c>
      <c r="C345" s="127">
        <v>200000</v>
      </c>
      <c r="D345" s="127">
        <v>0</v>
      </c>
    </row>
    <row r="346" spans="1:4" s="97" customFormat="1" x14ac:dyDescent="0.2">
      <c r="A346" s="120">
        <v>412600</v>
      </c>
      <c r="B346" s="121" t="s">
        <v>219</v>
      </c>
      <c r="C346" s="127">
        <v>400000.00000000012</v>
      </c>
      <c r="D346" s="127">
        <v>0</v>
      </c>
    </row>
    <row r="347" spans="1:4" s="97" customFormat="1" x14ac:dyDescent="0.2">
      <c r="A347" s="120">
        <v>412700</v>
      </c>
      <c r="B347" s="121" t="s">
        <v>206</v>
      </c>
      <c r="C347" s="127">
        <v>382999.99999999965</v>
      </c>
      <c r="D347" s="127">
        <v>0</v>
      </c>
    </row>
    <row r="348" spans="1:4" s="97" customFormat="1" x14ac:dyDescent="0.2">
      <c r="A348" s="120">
        <v>412700</v>
      </c>
      <c r="B348" s="121" t="s">
        <v>497</v>
      </c>
      <c r="C348" s="127">
        <v>2800000</v>
      </c>
      <c r="D348" s="127">
        <v>0</v>
      </c>
    </row>
    <row r="349" spans="1:4" s="97" customFormat="1" x14ac:dyDescent="0.2">
      <c r="A349" s="120">
        <v>412700</v>
      </c>
      <c r="B349" s="121" t="s">
        <v>304</v>
      </c>
      <c r="C349" s="127">
        <v>50000</v>
      </c>
      <c r="D349" s="127">
        <v>0</v>
      </c>
    </row>
    <row r="350" spans="1:4" s="97" customFormat="1" x14ac:dyDescent="0.2">
      <c r="A350" s="120">
        <v>412700</v>
      </c>
      <c r="B350" s="121" t="s">
        <v>329</v>
      </c>
      <c r="C350" s="127">
        <v>3750000</v>
      </c>
      <c r="D350" s="127">
        <v>0</v>
      </c>
    </row>
    <row r="351" spans="1:4" s="97" customFormat="1" x14ac:dyDescent="0.2">
      <c r="A351" s="120">
        <v>412700</v>
      </c>
      <c r="B351" s="121" t="s">
        <v>330</v>
      </c>
      <c r="C351" s="127">
        <v>5000</v>
      </c>
      <c r="D351" s="127">
        <v>0</v>
      </c>
    </row>
    <row r="352" spans="1:4" s="97" customFormat="1" ht="46.5" x14ac:dyDescent="0.2">
      <c r="A352" s="120">
        <v>412800</v>
      </c>
      <c r="B352" s="121" t="s">
        <v>220</v>
      </c>
      <c r="C352" s="127">
        <v>0</v>
      </c>
      <c r="D352" s="127">
        <v>0</v>
      </c>
    </row>
    <row r="353" spans="1:4" s="97" customFormat="1" x14ac:dyDescent="0.2">
      <c r="A353" s="120">
        <v>412900</v>
      </c>
      <c r="B353" s="129" t="s">
        <v>531</v>
      </c>
      <c r="C353" s="127">
        <v>3000</v>
      </c>
      <c r="D353" s="127">
        <v>0</v>
      </c>
    </row>
    <row r="354" spans="1:4" s="97" customFormat="1" x14ac:dyDescent="0.2">
      <c r="A354" s="120">
        <v>412900</v>
      </c>
      <c r="B354" s="129" t="s">
        <v>299</v>
      </c>
      <c r="C354" s="127">
        <v>569999.99999999988</v>
      </c>
      <c r="D354" s="127">
        <v>0</v>
      </c>
    </row>
    <row r="355" spans="1:4" s="97" customFormat="1" x14ac:dyDescent="0.2">
      <c r="A355" s="120">
        <v>412900</v>
      </c>
      <c r="B355" s="129" t="s">
        <v>316</v>
      </c>
      <c r="C355" s="127">
        <v>330000.00000000047</v>
      </c>
      <c r="D355" s="127">
        <v>0</v>
      </c>
    </row>
    <row r="356" spans="1:4" s="97" customFormat="1" ht="46.5" x14ac:dyDescent="0.2">
      <c r="A356" s="120">
        <v>412900</v>
      </c>
      <c r="B356" s="129" t="s">
        <v>317</v>
      </c>
      <c r="C356" s="127">
        <v>3000</v>
      </c>
      <c r="D356" s="127">
        <v>0</v>
      </c>
    </row>
    <row r="357" spans="1:4" s="97" customFormat="1" ht="46.5" x14ac:dyDescent="0.2">
      <c r="A357" s="120">
        <v>412900</v>
      </c>
      <c r="B357" s="129" t="s">
        <v>318</v>
      </c>
      <c r="C357" s="127">
        <v>5000</v>
      </c>
      <c r="D357" s="127">
        <v>0</v>
      </c>
    </row>
    <row r="358" spans="1:4" s="97" customFormat="1" x14ac:dyDescent="0.2">
      <c r="A358" s="120">
        <v>412900</v>
      </c>
      <c r="B358" s="121" t="s">
        <v>301</v>
      </c>
      <c r="C358" s="127">
        <v>2000</v>
      </c>
      <c r="D358" s="127">
        <v>0</v>
      </c>
    </row>
    <row r="359" spans="1:4" s="143" customFormat="1" x14ac:dyDescent="0.2">
      <c r="A359" s="130">
        <v>414000</v>
      </c>
      <c r="B359" s="128" t="s">
        <v>104</v>
      </c>
      <c r="C359" s="138">
        <f>SUM(C360)</f>
        <v>11600000</v>
      </c>
      <c r="D359" s="138">
        <f>SUM(D360)</f>
        <v>0</v>
      </c>
    </row>
    <row r="360" spans="1:4" s="97" customFormat="1" x14ac:dyDescent="0.2">
      <c r="A360" s="120">
        <v>414100</v>
      </c>
      <c r="B360" s="121" t="s">
        <v>331</v>
      </c>
      <c r="C360" s="127">
        <v>11600000</v>
      </c>
      <c r="D360" s="127">
        <v>0</v>
      </c>
    </row>
    <row r="361" spans="1:4" s="139" customFormat="1" x14ac:dyDescent="0.2">
      <c r="A361" s="130">
        <v>415000</v>
      </c>
      <c r="B361" s="128" t="s">
        <v>50</v>
      </c>
      <c r="C361" s="138">
        <f>SUM(C362:C365)</f>
        <v>3755399.9999999995</v>
      </c>
      <c r="D361" s="138">
        <f>SUM(D362:D365)</f>
        <v>0</v>
      </c>
    </row>
    <row r="362" spans="1:4" s="97" customFormat="1" x14ac:dyDescent="0.2">
      <c r="A362" s="120">
        <v>415200</v>
      </c>
      <c r="B362" s="121" t="s">
        <v>286</v>
      </c>
      <c r="C362" s="127">
        <v>911499.99999999965</v>
      </c>
      <c r="D362" s="127">
        <v>0</v>
      </c>
    </row>
    <row r="363" spans="1:4" s="97" customFormat="1" x14ac:dyDescent="0.2">
      <c r="A363" s="120">
        <v>415200</v>
      </c>
      <c r="B363" s="121" t="s">
        <v>66</v>
      </c>
      <c r="C363" s="127">
        <v>1553900</v>
      </c>
      <c r="D363" s="127">
        <v>0</v>
      </c>
    </row>
    <row r="364" spans="1:4" s="97" customFormat="1" x14ac:dyDescent="0.2">
      <c r="A364" s="120">
        <v>415200</v>
      </c>
      <c r="B364" s="121" t="s">
        <v>265</v>
      </c>
      <c r="C364" s="127">
        <v>540000</v>
      </c>
      <c r="D364" s="127">
        <v>0</v>
      </c>
    </row>
    <row r="365" spans="1:4" s="97" customFormat="1" x14ac:dyDescent="0.2">
      <c r="A365" s="120">
        <v>415200</v>
      </c>
      <c r="B365" s="121" t="s">
        <v>266</v>
      </c>
      <c r="C365" s="127">
        <v>750000</v>
      </c>
      <c r="D365" s="127">
        <v>0</v>
      </c>
    </row>
    <row r="366" spans="1:4" s="143" customFormat="1" ht="46.5" x14ac:dyDescent="0.2">
      <c r="A366" s="130">
        <v>416000</v>
      </c>
      <c r="B366" s="128" t="s">
        <v>211</v>
      </c>
      <c r="C366" s="138">
        <f>SUM(C367:C367)</f>
        <v>341100</v>
      </c>
      <c r="D366" s="138">
        <f>SUM(D367:D367)</f>
        <v>0</v>
      </c>
    </row>
    <row r="367" spans="1:4" s="97" customFormat="1" x14ac:dyDescent="0.2">
      <c r="A367" s="141">
        <v>416100</v>
      </c>
      <c r="B367" s="121" t="s">
        <v>237</v>
      </c>
      <c r="C367" s="127">
        <v>341100</v>
      </c>
      <c r="D367" s="127">
        <v>0</v>
      </c>
    </row>
    <row r="368" spans="1:4" s="139" customFormat="1" x14ac:dyDescent="0.2">
      <c r="A368" s="130">
        <v>480000</v>
      </c>
      <c r="B368" s="128" t="s">
        <v>149</v>
      </c>
      <c r="C368" s="138">
        <f>C371+C369</f>
        <v>1100000</v>
      </c>
      <c r="D368" s="138">
        <f>D371+D369</f>
        <v>0</v>
      </c>
    </row>
    <row r="369" spans="1:4" s="139" customFormat="1" x14ac:dyDescent="0.2">
      <c r="A369" s="130">
        <v>487000</v>
      </c>
      <c r="B369" s="128" t="s">
        <v>203</v>
      </c>
      <c r="C369" s="138">
        <f>SUM(C370:C370)</f>
        <v>72000</v>
      </c>
      <c r="D369" s="138">
        <f>SUM(D370:D370)</f>
        <v>0</v>
      </c>
    </row>
    <row r="370" spans="1:4" s="97" customFormat="1" x14ac:dyDescent="0.2">
      <c r="A370" s="120">
        <v>487300</v>
      </c>
      <c r="B370" s="121" t="s">
        <v>150</v>
      </c>
      <c r="C370" s="127">
        <v>72000</v>
      </c>
      <c r="D370" s="127">
        <v>0</v>
      </c>
    </row>
    <row r="371" spans="1:4" s="139" customFormat="1" x14ac:dyDescent="0.2">
      <c r="A371" s="130">
        <v>488000</v>
      </c>
      <c r="B371" s="128" t="s">
        <v>103</v>
      </c>
      <c r="C371" s="138">
        <f>SUM(C372:C373)</f>
        <v>1028000</v>
      </c>
      <c r="D371" s="138">
        <f>SUM(D372:D373)</f>
        <v>0</v>
      </c>
    </row>
    <row r="372" spans="1:4" s="97" customFormat="1" x14ac:dyDescent="0.2">
      <c r="A372" s="120">
        <v>488100</v>
      </c>
      <c r="B372" s="121" t="s">
        <v>332</v>
      </c>
      <c r="C372" s="127">
        <v>1000000</v>
      </c>
      <c r="D372" s="127">
        <v>0</v>
      </c>
    </row>
    <row r="373" spans="1:4" s="97" customFormat="1" x14ac:dyDescent="0.2">
      <c r="A373" s="120">
        <v>488100</v>
      </c>
      <c r="B373" s="121" t="s">
        <v>103</v>
      </c>
      <c r="C373" s="127">
        <v>28000</v>
      </c>
      <c r="D373" s="127">
        <v>0</v>
      </c>
    </row>
    <row r="374" spans="1:4" s="97" customFormat="1" x14ac:dyDescent="0.2">
      <c r="A374" s="130">
        <v>510000</v>
      </c>
      <c r="B374" s="128" t="s">
        <v>153</v>
      </c>
      <c r="C374" s="138">
        <f>C375+C377+C379</f>
        <v>675000</v>
      </c>
      <c r="D374" s="138">
        <f>D375+D377+D379</f>
        <v>0</v>
      </c>
    </row>
    <row r="375" spans="1:4" s="97" customFormat="1" x14ac:dyDescent="0.2">
      <c r="A375" s="130">
        <v>511000</v>
      </c>
      <c r="B375" s="128" t="s">
        <v>154</v>
      </c>
      <c r="C375" s="138">
        <f>SUM(C376:C376)</f>
        <v>520000</v>
      </c>
      <c r="D375" s="138">
        <f>SUM(D376:D376)</f>
        <v>0</v>
      </c>
    </row>
    <row r="376" spans="1:4" s="97" customFormat="1" x14ac:dyDescent="0.2">
      <c r="A376" s="120">
        <v>511300</v>
      </c>
      <c r="B376" s="121" t="s">
        <v>157</v>
      </c>
      <c r="C376" s="127">
        <v>520000</v>
      </c>
      <c r="D376" s="127">
        <v>0</v>
      </c>
    </row>
    <row r="377" spans="1:4" s="97" customFormat="1" x14ac:dyDescent="0.2">
      <c r="A377" s="130">
        <v>513000</v>
      </c>
      <c r="B377" s="128" t="s">
        <v>162</v>
      </c>
      <c r="C377" s="138">
        <f>SUM(C378:C378)</f>
        <v>15000</v>
      </c>
      <c r="D377" s="138">
        <f>SUM(D378:D378)</f>
        <v>0</v>
      </c>
    </row>
    <row r="378" spans="1:4" s="97" customFormat="1" x14ac:dyDescent="0.2">
      <c r="A378" s="120">
        <v>513700</v>
      </c>
      <c r="B378" s="121" t="s">
        <v>333</v>
      </c>
      <c r="C378" s="127">
        <v>15000</v>
      </c>
      <c r="D378" s="127">
        <v>0</v>
      </c>
    </row>
    <row r="379" spans="1:4" s="139" customFormat="1" ht="46.5" x14ac:dyDescent="0.2">
      <c r="A379" s="130">
        <v>516000</v>
      </c>
      <c r="B379" s="128" t="s">
        <v>164</v>
      </c>
      <c r="C379" s="138">
        <f>SUM(C380)</f>
        <v>140000</v>
      </c>
      <c r="D379" s="138">
        <f>SUM(D380)</f>
        <v>0</v>
      </c>
    </row>
    <row r="380" spans="1:4" s="97" customFormat="1" ht="46.5" x14ac:dyDescent="0.2">
      <c r="A380" s="120">
        <v>516100</v>
      </c>
      <c r="B380" s="121" t="s">
        <v>164</v>
      </c>
      <c r="C380" s="127">
        <v>140000</v>
      </c>
      <c r="D380" s="127">
        <v>0</v>
      </c>
    </row>
    <row r="381" spans="1:4" s="139" customFormat="1" x14ac:dyDescent="0.2">
      <c r="A381" s="130">
        <v>610000</v>
      </c>
      <c r="B381" s="128" t="s">
        <v>173</v>
      </c>
      <c r="C381" s="138">
        <f t="shared" ref="C381:C382" si="40">C382</f>
        <v>1451700</v>
      </c>
      <c r="D381" s="138">
        <f t="shared" ref="D381:D382" si="41">D382</f>
        <v>0</v>
      </c>
    </row>
    <row r="382" spans="1:4" s="139" customFormat="1" x14ac:dyDescent="0.2">
      <c r="A382" s="130">
        <v>611000</v>
      </c>
      <c r="B382" s="128" t="s">
        <v>114</v>
      </c>
      <c r="C382" s="138">
        <f t="shared" si="40"/>
        <v>1451700</v>
      </c>
      <c r="D382" s="138">
        <f t="shared" si="41"/>
        <v>0</v>
      </c>
    </row>
    <row r="383" spans="1:4" s="97" customFormat="1" x14ac:dyDescent="0.2">
      <c r="A383" s="120">
        <v>611200</v>
      </c>
      <c r="B383" s="121" t="s">
        <v>230</v>
      </c>
      <c r="C383" s="127">
        <v>1451700</v>
      </c>
      <c r="D383" s="127">
        <v>0</v>
      </c>
    </row>
    <row r="384" spans="1:4" s="139" customFormat="1" x14ac:dyDescent="0.2">
      <c r="A384" s="130">
        <v>630000</v>
      </c>
      <c r="B384" s="128" t="s">
        <v>194</v>
      </c>
      <c r="C384" s="138">
        <f>C385+0</f>
        <v>145000</v>
      </c>
      <c r="D384" s="138">
        <f>D385+0</f>
        <v>0</v>
      </c>
    </row>
    <row r="385" spans="1:4" s="139" customFormat="1" ht="46.5" x14ac:dyDescent="0.2">
      <c r="A385" s="130">
        <v>638000</v>
      </c>
      <c r="B385" s="128" t="s">
        <v>127</v>
      </c>
      <c r="C385" s="138">
        <f>C386</f>
        <v>145000</v>
      </c>
      <c r="D385" s="138">
        <f>D386</f>
        <v>0</v>
      </c>
    </row>
    <row r="386" spans="1:4" s="97" customFormat="1" x14ac:dyDescent="0.2">
      <c r="A386" s="120">
        <v>638100</v>
      </c>
      <c r="B386" s="121" t="s">
        <v>199</v>
      </c>
      <c r="C386" s="127">
        <v>145000</v>
      </c>
      <c r="D386" s="127">
        <v>0</v>
      </c>
    </row>
    <row r="387" spans="1:4" s="97" customFormat="1" x14ac:dyDescent="0.2">
      <c r="A387" s="142"/>
      <c r="B387" s="133" t="s">
        <v>236</v>
      </c>
      <c r="C387" s="140">
        <f>C335+C368+C374+C384+C381</f>
        <v>31494200</v>
      </c>
      <c r="D387" s="140">
        <f>D335+D368+D374+D384+D381</f>
        <v>0</v>
      </c>
    </row>
    <row r="388" spans="1:4" s="97" customFormat="1" x14ac:dyDescent="0.2">
      <c r="A388" s="108"/>
      <c r="B388" s="109"/>
      <c r="C388" s="110"/>
      <c r="D388" s="110"/>
    </row>
    <row r="389" spans="1:4" s="97" customFormat="1" x14ac:dyDescent="0.2">
      <c r="A389" s="118"/>
      <c r="B389" s="109"/>
      <c r="C389" s="137"/>
      <c r="D389" s="137"/>
    </row>
    <row r="390" spans="1:4" s="97" customFormat="1" x14ac:dyDescent="0.2">
      <c r="A390" s="120" t="s">
        <v>547</v>
      </c>
      <c r="B390" s="128"/>
      <c r="C390" s="137"/>
      <c r="D390" s="137"/>
    </row>
    <row r="391" spans="1:4" s="97" customFormat="1" x14ac:dyDescent="0.2">
      <c r="A391" s="120" t="s">
        <v>243</v>
      </c>
      <c r="B391" s="128"/>
      <c r="C391" s="137"/>
      <c r="D391" s="137"/>
    </row>
    <row r="392" spans="1:4" s="97" customFormat="1" x14ac:dyDescent="0.2">
      <c r="A392" s="120" t="s">
        <v>326</v>
      </c>
      <c r="B392" s="128"/>
      <c r="C392" s="137"/>
      <c r="D392" s="137"/>
    </row>
    <row r="393" spans="1:4" s="97" customFormat="1" x14ac:dyDescent="0.2">
      <c r="A393" s="120" t="s">
        <v>530</v>
      </c>
      <c r="B393" s="128"/>
      <c r="C393" s="137"/>
      <c r="D393" s="137"/>
    </row>
    <row r="394" spans="1:4" s="97" customFormat="1" x14ac:dyDescent="0.2">
      <c r="A394" s="120"/>
      <c r="B394" s="122"/>
      <c r="C394" s="110"/>
      <c r="D394" s="110"/>
    </row>
    <row r="395" spans="1:4" s="97" customFormat="1" x14ac:dyDescent="0.2">
      <c r="A395" s="130">
        <v>410000</v>
      </c>
      <c r="B395" s="124" t="s">
        <v>87</v>
      </c>
      <c r="C395" s="138">
        <f>C396+C399</f>
        <v>2322199.9999999995</v>
      </c>
      <c r="D395" s="138">
        <f>D396+D399</f>
        <v>0</v>
      </c>
    </row>
    <row r="396" spans="1:4" s="97" customFormat="1" x14ac:dyDescent="0.2">
      <c r="A396" s="130">
        <v>411000</v>
      </c>
      <c r="B396" s="124" t="s">
        <v>204</v>
      </c>
      <c r="C396" s="138">
        <f>SUM(C397:C398)</f>
        <v>176000</v>
      </c>
      <c r="D396" s="138">
        <f>SUM(D397:D398)</f>
        <v>0</v>
      </c>
    </row>
    <row r="397" spans="1:4" s="97" customFormat="1" x14ac:dyDescent="0.2">
      <c r="A397" s="120">
        <v>411100</v>
      </c>
      <c r="B397" s="121" t="s">
        <v>88</v>
      </c>
      <c r="C397" s="127">
        <v>155000</v>
      </c>
      <c r="D397" s="127">
        <v>0</v>
      </c>
    </row>
    <row r="398" spans="1:4" s="97" customFormat="1" ht="46.5" x14ac:dyDescent="0.2">
      <c r="A398" s="120">
        <v>411200</v>
      </c>
      <c r="B398" s="121" t="s">
        <v>217</v>
      </c>
      <c r="C398" s="127">
        <v>21000</v>
      </c>
      <c r="D398" s="127">
        <v>0</v>
      </c>
    </row>
    <row r="399" spans="1:4" s="97" customFormat="1" x14ac:dyDescent="0.2">
      <c r="A399" s="130">
        <v>412000</v>
      </c>
      <c r="B399" s="128" t="s">
        <v>209</v>
      </c>
      <c r="C399" s="138">
        <f t="shared" ref="C399" si="42">SUM(C400:C411)</f>
        <v>2146199.9999999995</v>
      </c>
      <c r="D399" s="138">
        <f t="shared" ref="D399" si="43">SUM(D400:D411)</f>
        <v>0</v>
      </c>
    </row>
    <row r="400" spans="1:4" s="97" customFormat="1" x14ac:dyDescent="0.2">
      <c r="A400" s="120">
        <v>412100</v>
      </c>
      <c r="B400" s="121" t="s">
        <v>91</v>
      </c>
      <c r="C400" s="127">
        <v>3700</v>
      </c>
      <c r="D400" s="127">
        <v>0</v>
      </c>
    </row>
    <row r="401" spans="1:4" s="97" customFormat="1" ht="46.5" x14ac:dyDescent="0.2">
      <c r="A401" s="120">
        <v>412200</v>
      </c>
      <c r="B401" s="121" t="s">
        <v>218</v>
      </c>
      <c r="C401" s="127">
        <v>24000</v>
      </c>
      <c r="D401" s="127">
        <v>0</v>
      </c>
    </row>
    <row r="402" spans="1:4" s="97" customFormat="1" x14ac:dyDescent="0.2">
      <c r="A402" s="120">
        <v>412300</v>
      </c>
      <c r="B402" s="121" t="s">
        <v>92</v>
      </c>
      <c r="C402" s="127">
        <v>6600.0000000000045</v>
      </c>
      <c r="D402" s="127">
        <v>0</v>
      </c>
    </row>
    <row r="403" spans="1:4" s="97" customFormat="1" x14ac:dyDescent="0.2">
      <c r="A403" s="120">
        <v>412500</v>
      </c>
      <c r="B403" s="121" t="s">
        <v>94</v>
      </c>
      <c r="C403" s="127">
        <v>522000</v>
      </c>
      <c r="D403" s="127">
        <v>0</v>
      </c>
    </row>
    <row r="404" spans="1:4" s="97" customFormat="1" x14ac:dyDescent="0.2">
      <c r="A404" s="120">
        <v>412600</v>
      </c>
      <c r="B404" s="121" t="s">
        <v>219</v>
      </c>
      <c r="C404" s="127">
        <v>464799.99999999971</v>
      </c>
      <c r="D404" s="127">
        <v>0</v>
      </c>
    </row>
    <row r="405" spans="1:4" s="97" customFormat="1" x14ac:dyDescent="0.2">
      <c r="A405" s="120">
        <v>412700</v>
      </c>
      <c r="B405" s="121" t="s">
        <v>206</v>
      </c>
      <c r="C405" s="127">
        <v>103000</v>
      </c>
      <c r="D405" s="127">
        <v>0</v>
      </c>
    </row>
    <row r="406" spans="1:4" s="97" customFormat="1" x14ac:dyDescent="0.2">
      <c r="A406" s="120">
        <v>412900</v>
      </c>
      <c r="B406" s="129" t="s">
        <v>531</v>
      </c>
      <c r="C406" s="127">
        <v>45399.999999999971</v>
      </c>
      <c r="D406" s="127">
        <v>0</v>
      </c>
    </row>
    <row r="407" spans="1:4" s="97" customFormat="1" x14ac:dyDescent="0.2">
      <c r="A407" s="120">
        <v>412900</v>
      </c>
      <c r="B407" s="129" t="s">
        <v>299</v>
      </c>
      <c r="C407" s="127">
        <v>490000</v>
      </c>
      <c r="D407" s="127">
        <v>0</v>
      </c>
    </row>
    <row r="408" spans="1:4" s="97" customFormat="1" x14ac:dyDescent="0.2">
      <c r="A408" s="120">
        <v>412900</v>
      </c>
      <c r="B408" s="129" t="s">
        <v>316</v>
      </c>
      <c r="C408" s="127">
        <v>13999.999999999993</v>
      </c>
      <c r="D408" s="127">
        <v>0</v>
      </c>
    </row>
    <row r="409" spans="1:4" s="97" customFormat="1" ht="46.5" x14ac:dyDescent="0.2">
      <c r="A409" s="120">
        <v>412900</v>
      </c>
      <c r="B409" s="129" t="s">
        <v>317</v>
      </c>
      <c r="C409" s="127">
        <v>467299.99999999988</v>
      </c>
      <c r="D409" s="127">
        <v>0</v>
      </c>
    </row>
    <row r="410" spans="1:4" s="97" customFormat="1" ht="46.5" x14ac:dyDescent="0.2">
      <c r="A410" s="120">
        <v>412900</v>
      </c>
      <c r="B410" s="129" t="s">
        <v>318</v>
      </c>
      <c r="C410" s="127">
        <v>400</v>
      </c>
      <c r="D410" s="127">
        <v>0</v>
      </c>
    </row>
    <row r="411" spans="1:4" s="97" customFormat="1" x14ac:dyDescent="0.2">
      <c r="A411" s="120">
        <v>412900</v>
      </c>
      <c r="B411" s="121" t="s">
        <v>301</v>
      </c>
      <c r="C411" s="127">
        <v>5000</v>
      </c>
      <c r="D411" s="127">
        <v>0</v>
      </c>
    </row>
    <row r="412" spans="1:4" s="97" customFormat="1" x14ac:dyDescent="0.2">
      <c r="A412" s="130">
        <v>510000</v>
      </c>
      <c r="B412" s="128" t="s">
        <v>153</v>
      </c>
      <c r="C412" s="138">
        <f>C413+C416</f>
        <v>19500</v>
      </c>
      <c r="D412" s="138">
        <f>D413+D416</f>
        <v>0</v>
      </c>
    </row>
    <row r="413" spans="1:4" s="97" customFormat="1" x14ac:dyDescent="0.2">
      <c r="A413" s="130">
        <v>511000</v>
      </c>
      <c r="B413" s="128" t="s">
        <v>154</v>
      </c>
      <c r="C413" s="138">
        <f>SUM(C414:C415)</f>
        <v>11000</v>
      </c>
      <c r="D413" s="138">
        <f>SUM(D414:D415)</f>
        <v>0</v>
      </c>
    </row>
    <row r="414" spans="1:4" s="97" customFormat="1" x14ac:dyDescent="0.2">
      <c r="A414" s="141">
        <v>511100</v>
      </c>
      <c r="B414" s="121" t="s">
        <v>155</v>
      </c>
      <c r="C414" s="127">
        <v>6000</v>
      </c>
      <c r="D414" s="127">
        <v>0</v>
      </c>
    </row>
    <row r="415" spans="1:4" s="97" customFormat="1" x14ac:dyDescent="0.2">
      <c r="A415" s="120">
        <v>511300</v>
      </c>
      <c r="B415" s="121" t="s">
        <v>157</v>
      </c>
      <c r="C415" s="127">
        <v>5000</v>
      </c>
      <c r="D415" s="127">
        <v>0</v>
      </c>
    </row>
    <row r="416" spans="1:4" s="139" customFormat="1" ht="46.5" x14ac:dyDescent="0.2">
      <c r="A416" s="130">
        <v>516000</v>
      </c>
      <c r="B416" s="128" t="s">
        <v>164</v>
      </c>
      <c r="C416" s="125">
        <f>C417</f>
        <v>8500</v>
      </c>
      <c r="D416" s="125">
        <f>D417</f>
        <v>0</v>
      </c>
    </row>
    <row r="417" spans="1:4" s="97" customFormat="1" ht="46.5" x14ac:dyDescent="0.2">
      <c r="A417" s="120">
        <v>516100</v>
      </c>
      <c r="B417" s="121" t="s">
        <v>164</v>
      </c>
      <c r="C417" s="127">
        <v>8500</v>
      </c>
      <c r="D417" s="127">
        <v>0</v>
      </c>
    </row>
    <row r="418" spans="1:4" s="97" customFormat="1" x14ac:dyDescent="0.2">
      <c r="A418" s="142"/>
      <c r="B418" s="133" t="s">
        <v>236</v>
      </c>
      <c r="C418" s="140">
        <f>C395+C412+0</f>
        <v>2341699.9999999995</v>
      </c>
      <c r="D418" s="140">
        <f>D395+D412+0</f>
        <v>0</v>
      </c>
    </row>
    <row r="419" spans="1:4" s="97" customFormat="1" x14ac:dyDescent="0.2">
      <c r="A419" s="108"/>
      <c r="B419" s="109"/>
      <c r="C419" s="110"/>
      <c r="D419" s="110"/>
    </row>
    <row r="420" spans="1:4" s="97" customFormat="1" x14ac:dyDescent="0.2">
      <c r="A420" s="118"/>
      <c r="B420" s="109"/>
      <c r="C420" s="137"/>
      <c r="D420" s="137"/>
    </row>
    <row r="421" spans="1:4" s="97" customFormat="1" x14ac:dyDescent="0.2">
      <c r="A421" s="120" t="s">
        <v>548</v>
      </c>
      <c r="B421" s="128"/>
      <c r="C421" s="137"/>
      <c r="D421" s="137"/>
    </row>
    <row r="422" spans="1:4" s="97" customFormat="1" x14ac:dyDescent="0.2">
      <c r="A422" s="120" t="s">
        <v>243</v>
      </c>
      <c r="B422" s="128"/>
      <c r="C422" s="137"/>
      <c r="D422" s="137"/>
    </row>
    <row r="423" spans="1:4" s="97" customFormat="1" x14ac:dyDescent="0.2">
      <c r="A423" s="120" t="s">
        <v>334</v>
      </c>
      <c r="B423" s="128"/>
      <c r="C423" s="137"/>
      <c r="D423" s="137"/>
    </row>
    <row r="424" spans="1:4" s="97" customFormat="1" x14ac:dyDescent="0.2">
      <c r="A424" s="120" t="s">
        <v>530</v>
      </c>
      <c r="B424" s="128"/>
      <c r="C424" s="137"/>
      <c r="D424" s="137"/>
    </row>
    <row r="425" spans="1:4" s="97" customFormat="1" x14ac:dyDescent="0.2">
      <c r="A425" s="120"/>
      <c r="B425" s="122"/>
      <c r="C425" s="110"/>
      <c r="D425" s="110"/>
    </row>
    <row r="426" spans="1:4" s="97" customFormat="1" x14ac:dyDescent="0.2">
      <c r="A426" s="130">
        <v>410000</v>
      </c>
      <c r="B426" s="124" t="s">
        <v>87</v>
      </c>
      <c r="C426" s="138">
        <f>C427+C432+0</f>
        <v>29733300</v>
      </c>
      <c r="D426" s="138">
        <f>D427+D432+0</f>
        <v>0</v>
      </c>
    </row>
    <row r="427" spans="1:4" s="97" customFormat="1" x14ac:dyDescent="0.2">
      <c r="A427" s="130">
        <v>411000</v>
      </c>
      <c r="B427" s="124" t="s">
        <v>204</v>
      </c>
      <c r="C427" s="138">
        <f t="shared" ref="C427" si="44">SUM(C428:C431)</f>
        <v>29673600</v>
      </c>
      <c r="D427" s="138">
        <f t="shared" ref="D427" si="45">SUM(D428:D431)</f>
        <v>0</v>
      </c>
    </row>
    <row r="428" spans="1:4" s="97" customFormat="1" x14ac:dyDescent="0.2">
      <c r="A428" s="120">
        <v>411100</v>
      </c>
      <c r="B428" s="121" t="s">
        <v>88</v>
      </c>
      <c r="C428" s="127">
        <v>27813600</v>
      </c>
      <c r="D428" s="127">
        <v>0</v>
      </c>
    </row>
    <row r="429" spans="1:4" s="97" customFormat="1" ht="46.5" x14ac:dyDescent="0.2">
      <c r="A429" s="120">
        <v>411200</v>
      </c>
      <c r="B429" s="121" t="s">
        <v>217</v>
      </c>
      <c r="C429" s="127">
        <v>630000</v>
      </c>
      <c r="D429" s="127">
        <v>0</v>
      </c>
    </row>
    <row r="430" spans="1:4" s="97" customFormat="1" ht="46.5" x14ac:dyDescent="0.2">
      <c r="A430" s="120">
        <v>411300</v>
      </c>
      <c r="B430" s="121" t="s">
        <v>89</v>
      </c>
      <c r="C430" s="127">
        <v>840000</v>
      </c>
      <c r="D430" s="127">
        <v>0</v>
      </c>
    </row>
    <row r="431" spans="1:4" s="97" customFormat="1" x14ac:dyDescent="0.2">
      <c r="A431" s="120">
        <v>411400</v>
      </c>
      <c r="B431" s="121" t="s">
        <v>90</v>
      </c>
      <c r="C431" s="127">
        <v>390000</v>
      </c>
      <c r="D431" s="127">
        <v>0</v>
      </c>
    </row>
    <row r="432" spans="1:4" s="97" customFormat="1" x14ac:dyDescent="0.2">
      <c r="A432" s="130">
        <v>412000</v>
      </c>
      <c r="B432" s="128" t="s">
        <v>209</v>
      </c>
      <c r="C432" s="138">
        <f>SUM(C433:C433)</f>
        <v>59700</v>
      </c>
      <c r="D432" s="138">
        <f>SUM(D433:D433)</f>
        <v>0</v>
      </c>
    </row>
    <row r="433" spans="1:4" s="97" customFormat="1" ht="46.5" x14ac:dyDescent="0.2">
      <c r="A433" s="120">
        <v>412900</v>
      </c>
      <c r="B433" s="129" t="s">
        <v>318</v>
      </c>
      <c r="C433" s="127">
        <v>59700</v>
      </c>
      <c r="D433" s="127">
        <v>0</v>
      </c>
    </row>
    <row r="434" spans="1:4" s="139" customFormat="1" x14ac:dyDescent="0.2">
      <c r="A434" s="130">
        <v>630000</v>
      </c>
      <c r="B434" s="128" t="s">
        <v>194</v>
      </c>
      <c r="C434" s="138">
        <f>C435+0</f>
        <v>886400</v>
      </c>
      <c r="D434" s="138">
        <f>D435+0</f>
        <v>0</v>
      </c>
    </row>
    <row r="435" spans="1:4" s="139" customFormat="1" ht="46.5" x14ac:dyDescent="0.2">
      <c r="A435" s="130">
        <v>638000</v>
      </c>
      <c r="B435" s="128" t="s">
        <v>127</v>
      </c>
      <c r="C435" s="138">
        <f>C436</f>
        <v>886400</v>
      </c>
      <c r="D435" s="138">
        <f>D436</f>
        <v>0</v>
      </c>
    </row>
    <row r="436" spans="1:4" s="97" customFormat="1" x14ac:dyDescent="0.2">
      <c r="A436" s="120">
        <v>638100</v>
      </c>
      <c r="B436" s="121" t="s">
        <v>199</v>
      </c>
      <c r="C436" s="127">
        <v>886400</v>
      </c>
      <c r="D436" s="127">
        <v>0</v>
      </c>
    </row>
    <row r="437" spans="1:4" s="97" customFormat="1" x14ac:dyDescent="0.2">
      <c r="A437" s="142"/>
      <c r="B437" s="133" t="s">
        <v>236</v>
      </c>
      <c r="C437" s="140">
        <f>C426+0+C434</f>
        <v>30619700</v>
      </c>
      <c r="D437" s="140">
        <f>D426+0+D434</f>
        <v>0</v>
      </c>
    </row>
    <row r="438" spans="1:4" s="97" customFormat="1" x14ac:dyDescent="0.2">
      <c r="A438" s="108"/>
      <c r="B438" s="109"/>
      <c r="C438" s="110"/>
      <c r="D438" s="110"/>
    </row>
    <row r="439" spans="1:4" s="97" customFormat="1" x14ac:dyDescent="0.2">
      <c r="A439" s="118"/>
      <c r="B439" s="109"/>
      <c r="C439" s="137"/>
      <c r="D439" s="137"/>
    </row>
    <row r="440" spans="1:4" s="97" customFormat="1" x14ac:dyDescent="0.2">
      <c r="A440" s="120" t="s">
        <v>549</v>
      </c>
      <c r="B440" s="128"/>
      <c r="C440" s="137"/>
      <c r="D440" s="137"/>
    </row>
    <row r="441" spans="1:4" s="97" customFormat="1" x14ac:dyDescent="0.2">
      <c r="A441" s="120" t="s">
        <v>243</v>
      </c>
      <c r="B441" s="128"/>
      <c r="C441" s="137"/>
      <c r="D441" s="137"/>
    </row>
    <row r="442" spans="1:4" s="97" customFormat="1" x14ac:dyDescent="0.2">
      <c r="A442" s="120" t="s">
        <v>335</v>
      </c>
      <c r="B442" s="128"/>
      <c r="C442" s="137"/>
      <c r="D442" s="137"/>
    </row>
    <row r="443" spans="1:4" s="97" customFormat="1" x14ac:dyDescent="0.2">
      <c r="A443" s="120" t="s">
        <v>530</v>
      </c>
      <c r="B443" s="128"/>
      <c r="C443" s="137"/>
      <c r="D443" s="137"/>
    </row>
    <row r="444" spans="1:4" s="97" customFormat="1" x14ac:dyDescent="0.2">
      <c r="A444" s="120"/>
      <c r="B444" s="122"/>
      <c r="C444" s="110"/>
      <c r="D444" s="110"/>
    </row>
    <row r="445" spans="1:4" s="97" customFormat="1" x14ac:dyDescent="0.2">
      <c r="A445" s="130">
        <v>410000</v>
      </c>
      <c r="B445" s="124" t="s">
        <v>87</v>
      </c>
      <c r="C445" s="138">
        <f>C446+C451+C462</f>
        <v>1055600</v>
      </c>
      <c r="D445" s="138">
        <f>D446+D451+D462</f>
        <v>0</v>
      </c>
    </row>
    <row r="446" spans="1:4" s="97" customFormat="1" x14ac:dyDescent="0.2">
      <c r="A446" s="130">
        <v>411000</v>
      </c>
      <c r="B446" s="124" t="s">
        <v>204</v>
      </c>
      <c r="C446" s="138">
        <f t="shared" ref="C446" si="46">SUM(C447:C450)</f>
        <v>1031900</v>
      </c>
      <c r="D446" s="138">
        <f t="shared" ref="D446" si="47">SUM(D447:D450)</f>
        <v>0</v>
      </c>
    </row>
    <row r="447" spans="1:4" s="97" customFormat="1" x14ac:dyDescent="0.2">
      <c r="A447" s="120">
        <v>411100</v>
      </c>
      <c r="B447" s="121" t="s">
        <v>88</v>
      </c>
      <c r="C447" s="127">
        <v>990000</v>
      </c>
      <c r="D447" s="127">
        <v>0</v>
      </c>
    </row>
    <row r="448" spans="1:4" s="97" customFormat="1" ht="46.5" x14ac:dyDescent="0.2">
      <c r="A448" s="120">
        <v>411200</v>
      </c>
      <c r="B448" s="121" t="s">
        <v>217</v>
      </c>
      <c r="C448" s="127">
        <v>22500</v>
      </c>
      <c r="D448" s="127">
        <v>0</v>
      </c>
    </row>
    <row r="449" spans="1:4" s="97" customFormat="1" ht="46.5" x14ac:dyDescent="0.2">
      <c r="A449" s="120">
        <v>411300</v>
      </c>
      <c r="B449" s="121" t="s">
        <v>89</v>
      </c>
      <c r="C449" s="127">
        <v>16400</v>
      </c>
      <c r="D449" s="127">
        <v>0</v>
      </c>
    </row>
    <row r="450" spans="1:4" s="97" customFormat="1" x14ac:dyDescent="0.2">
      <c r="A450" s="120">
        <v>411400</v>
      </c>
      <c r="B450" s="121" t="s">
        <v>90</v>
      </c>
      <c r="C450" s="127">
        <v>3000</v>
      </c>
      <c r="D450" s="127">
        <v>0</v>
      </c>
    </row>
    <row r="451" spans="1:4" s="139" customFormat="1" x14ac:dyDescent="0.2">
      <c r="A451" s="130">
        <v>412000</v>
      </c>
      <c r="B451" s="128" t="s">
        <v>209</v>
      </c>
      <c r="C451" s="138">
        <f>SUM(C452:C461)</f>
        <v>22900</v>
      </c>
      <c r="D451" s="138">
        <f>SUM(D452:D461)</f>
        <v>0</v>
      </c>
    </row>
    <row r="452" spans="1:4" s="97" customFormat="1" x14ac:dyDescent="0.2">
      <c r="A452" s="141">
        <v>412100</v>
      </c>
      <c r="B452" s="121" t="s">
        <v>91</v>
      </c>
      <c r="C452" s="127">
        <v>1700</v>
      </c>
      <c r="D452" s="127">
        <v>0</v>
      </c>
    </row>
    <row r="453" spans="1:4" s="97" customFormat="1" ht="46.5" x14ac:dyDescent="0.2">
      <c r="A453" s="120">
        <v>412200</v>
      </c>
      <c r="B453" s="121" t="s">
        <v>218</v>
      </c>
      <c r="C453" s="127">
        <v>1300</v>
      </c>
      <c r="D453" s="127">
        <v>0</v>
      </c>
    </row>
    <row r="454" spans="1:4" s="97" customFormat="1" x14ac:dyDescent="0.2">
      <c r="A454" s="120">
        <v>412300</v>
      </c>
      <c r="B454" s="121" t="s">
        <v>92</v>
      </c>
      <c r="C454" s="127">
        <v>3999.9999999999995</v>
      </c>
      <c r="D454" s="127">
        <v>0</v>
      </c>
    </row>
    <row r="455" spans="1:4" s="97" customFormat="1" x14ac:dyDescent="0.2">
      <c r="A455" s="120">
        <v>412500</v>
      </c>
      <c r="B455" s="121" t="s">
        <v>94</v>
      </c>
      <c r="C455" s="127">
        <v>1500</v>
      </c>
      <c r="D455" s="127">
        <v>0</v>
      </c>
    </row>
    <row r="456" spans="1:4" s="97" customFormat="1" x14ac:dyDescent="0.2">
      <c r="A456" s="120">
        <v>412600</v>
      </c>
      <c r="B456" s="121" t="s">
        <v>219</v>
      </c>
      <c r="C456" s="127">
        <v>3500</v>
      </c>
      <c r="D456" s="127">
        <v>0</v>
      </c>
    </row>
    <row r="457" spans="1:4" s="97" customFormat="1" x14ac:dyDescent="0.2">
      <c r="A457" s="120">
        <v>412700</v>
      </c>
      <c r="B457" s="121" t="s">
        <v>206</v>
      </c>
      <c r="C457" s="127">
        <v>6000</v>
      </c>
      <c r="D457" s="127">
        <v>0</v>
      </c>
    </row>
    <row r="458" spans="1:4" s="97" customFormat="1" x14ac:dyDescent="0.2">
      <c r="A458" s="120">
        <v>412900</v>
      </c>
      <c r="B458" s="121" t="s">
        <v>531</v>
      </c>
      <c r="C458" s="127">
        <v>300</v>
      </c>
      <c r="D458" s="127">
        <v>0</v>
      </c>
    </row>
    <row r="459" spans="1:4" s="97" customFormat="1" x14ac:dyDescent="0.2">
      <c r="A459" s="120">
        <v>412900</v>
      </c>
      <c r="B459" s="121" t="s">
        <v>316</v>
      </c>
      <c r="C459" s="127">
        <v>2300</v>
      </c>
      <c r="D459" s="127">
        <v>0</v>
      </c>
    </row>
    <row r="460" spans="1:4" s="97" customFormat="1" ht="46.5" x14ac:dyDescent="0.2">
      <c r="A460" s="144">
        <v>412900</v>
      </c>
      <c r="B460" s="129" t="s">
        <v>317</v>
      </c>
      <c r="C460" s="127">
        <v>300</v>
      </c>
      <c r="D460" s="127">
        <v>0</v>
      </c>
    </row>
    <row r="461" spans="1:4" s="97" customFormat="1" ht="46.5" x14ac:dyDescent="0.2">
      <c r="A461" s="144">
        <v>412900</v>
      </c>
      <c r="B461" s="145" t="s">
        <v>318</v>
      </c>
      <c r="C461" s="127">
        <v>2000</v>
      </c>
      <c r="D461" s="127">
        <v>0</v>
      </c>
    </row>
    <row r="462" spans="1:4" s="139" customFormat="1" ht="46.5" x14ac:dyDescent="0.2">
      <c r="A462" s="130">
        <v>418000</v>
      </c>
      <c r="B462" s="128" t="s">
        <v>213</v>
      </c>
      <c r="C462" s="138">
        <f>C463</f>
        <v>800</v>
      </c>
      <c r="D462" s="138">
        <f>D463</f>
        <v>0</v>
      </c>
    </row>
    <row r="463" spans="1:4" s="97" customFormat="1" x14ac:dyDescent="0.2">
      <c r="A463" s="120">
        <v>418400</v>
      </c>
      <c r="B463" s="121" t="s">
        <v>148</v>
      </c>
      <c r="C463" s="127">
        <v>800</v>
      </c>
      <c r="D463" s="127">
        <v>0</v>
      </c>
    </row>
    <row r="464" spans="1:4" s="97" customFormat="1" x14ac:dyDescent="0.2">
      <c r="A464" s="130">
        <v>510000</v>
      </c>
      <c r="B464" s="128" t="s">
        <v>153</v>
      </c>
      <c r="C464" s="138">
        <f>C465+0+0</f>
        <v>10000</v>
      </c>
      <c r="D464" s="138">
        <f>D465+0+0</f>
        <v>0</v>
      </c>
    </row>
    <row r="465" spans="1:4" s="97" customFormat="1" x14ac:dyDescent="0.2">
      <c r="A465" s="130">
        <v>511000</v>
      </c>
      <c r="B465" s="128" t="s">
        <v>154</v>
      </c>
      <c r="C465" s="138">
        <f>SUM(C466:C466)</f>
        <v>10000</v>
      </c>
      <c r="D465" s="138">
        <f>SUM(D466:D466)</f>
        <v>0</v>
      </c>
    </row>
    <row r="466" spans="1:4" s="97" customFormat="1" x14ac:dyDescent="0.2">
      <c r="A466" s="120">
        <v>511300</v>
      </c>
      <c r="B466" s="121" t="s">
        <v>157</v>
      </c>
      <c r="C466" s="127">
        <v>10000</v>
      </c>
      <c r="D466" s="127">
        <v>0</v>
      </c>
    </row>
    <row r="467" spans="1:4" s="97" customFormat="1" x14ac:dyDescent="0.2">
      <c r="A467" s="142"/>
      <c r="B467" s="133" t="s">
        <v>236</v>
      </c>
      <c r="C467" s="140">
        <f>C445+C464+0</f>
        <v>1065600</v>
      </c>
      <c r="D467" s="140">
        <f>D445+D464+0</f>
        <v>0</v>
      </c>
    </row>
    <row r="468" spans="1:4" s="97" customFormat="1" x14ac:dyDescent="0.2">
      <c r="A468" s="108"/>
      <c r="B468" s="109"/>
      <c r="C468" s="137"/>
      <c r="D468" s="137"/>
    </row>
    <row r="469" spans="1:4" s="97" customFormat="1" x14ac:dyDescent="0.2">
      <c r="A469" s="118"/>
      <c r="B469" s="109"/>
      <c r="C469" s="137"/>
      <c r="D469" s="137"/>
    </row>
    <row r="470" spans="1:4" s="97" customFormat="1" x14ac:dyDescent="0.2">
      <c r="A470" s="120" t="s">
        <v>550</v>
      </c>
      <c r="B470" s="128"/>
      <c r="C470" s="137"/>
      <c r="D470" s="137"/>
    </row>
    <row r="471" spans="1:4" s="97" customFormat="1" x14ac:dyDescent="0.2">
      <c r="A471" s="120" t="s">
        <v>243</v>
      </c>
      <c r="B471" s="128"/>
      <c r="C471" s="137"/>
      <c r="D471" s="137"/>
    </row>
    <row r="472" spans="1:4" s="97" customFormat="1" x14ac:dyDescent="0.2">
      <c r="A472" s="120" t="s">
        <v>336</v>
      </c>
      <c r="B472" s="128"/>
      <c r="C472" s="137"/>
      <c r="D472" s="137"/>
    </row>
    <row r="473" spans="1:4" s="97" customFormat="1" x14ac:dyDescent="0.2">
      <c r="A473" s="120" t="s">
        <v>530</v>
      </c>
      <c r="B473" s="128"/>
      <c r="C473" s="137"/>
      <c r="D473" s="137"/>
    </row>
    <row r="474" spans="1:4" s="97" customFormat="1" x14ac:dyDescent="0.2">
      <c r="A474" s="120"/>
      <c r="B474" s="122"/>
      <c r="C474" s="110"/>
      <c r="D474" s="110"/>
    </row>
    <row r="475" spans="1:4" s="97" customFormat="1" x14ac:dyDescent="0.2">
      <c r="A475" s="130">
        <v>410000</v>
      </c>
      <c r="B475" s="124" t="s">
        <v>87</v>
      </c>
      <c r="C475" s="138">
        <f t="shared" ref="C475" si="48">C476+C481</f>
        <v>1065900</v>
      </c>
      <c r="D475" s="138">
        <f t="shared" ref="D475" si="49">D476+D481</f>
        <v>0</v>
      </c>
    </row>
    <row r="476" spans="1:4" s="97" customFormat="1" x14ac:dyDescent="0.2">
      <c r="A476" s="130">
        <v>411000</v>
      </c>
      <c r="B476" s="124" t="s">
        <v>204</v>
      </c>
      <c r="C476" s="138">
        <f t="shared" ref="C476" si="50">SUM(C477:C480)</f>
        <v>756900</v>
      </c>
      <c r="D476" s="138">
        <f t="shared" ref="D476" si="51">SUM(D477:D480)</f>
        <v>0</v>
      </c>
    </row>
    <row r="477" spans="1:4" s="97" customFormat="1" x14ac:dyDescent="0.2">
      <c r="A477" s="120">
        <v>411100</v>
      </c>
      <c r="B477" s="121" t="s">
        <v>88</v>
      </c>
      <c r="C477" s="127">
        <v>714000</v>
      </c>
      <c r="D477" s="127">
        <v>0</v>
      </c>
    </row>
    <row r="478" spans="1:4" s="97" customFormat="1" ht="46.5" x14ac:dyDescent="0.2">
      <c r="A478" s="120">
        <v>411200</v>
      </c>
      <c r="B478" s="121" t="s">
        <v>217</v>
      </c>
      <c r="C478" s="127">
        <v>16400</v>
      </c>
      <c r="D478" s="127">
        <v>0</v>
      </c>
    </row>
    <row r="479" spans="1:4" s="97" customFormat="1" ht="46.5" x14ac:dyDescent="0.2">
      <c r="A479" s="120">
        <v>411300</v>
      </c>
      <c r="B479" s="121" t="s">
        <v>89</v>
      </c>
      <c r="C479" s="127">
        <v>20500</v>
      </c>
      <c r="D479" s="127">
        <v>0</v>
      </c>
    </row>
    <row r="480" spans="1:4" s="97" customFormat="1" x14ac:dyDescent="0.2">
      <c r="A480" s="120">
        <v>411400</v>
      </c>
      <c r="B480" s="121" t="s">
        <v>90</v>
      </c>
      <c r="C480" s="127">
        <v>6000</v>
      </c>
      <c r="D480" s="127">
        <v>0</v>
      </c>
    </row>
    <row r="481" spans="1:4" s="97" customFormat="1" x14ac:dyDescent="0.2">
      <c r="A481" s="130">
        <v>412000</v>
      </c>
      <c r="B481" s="128" t="s">
        <v>209</v>
      </c>
      <c r="C481" s="138">
        <f t="shared" ref="C481" si="52">SUM(C482:C494)</f>
        <v>309000</v>
      </c>
      <c r="D481" s="138">
        <f t="shared" ref="D481" si="53">SUM(D482:D494)</f>
        <v>0</v>
      </c>
    </row>
    <row r="482" spans="1:4" s="97" customFormat="1" x14ac:dyDescent="0.2">
      <c r="A482" s="120">
        <v>412100</v>
      </c>
      <c r="B482" s="121" t="s">
        <v>91</v>
      </c>
      <c r="C482" s="127">
        <v>2600</v>
      </c>
      <c r="D482" s="127">
        <v>0</v>
      </c>
    </row>
    <row r="483" spans="1:4" s="97" customFormat="1" ht="46.5" x14ac:dyDescent="0.2">
      <c r="A483" s="120">
        <v>412200</v>
      </c>
      <c r="B483" s="121" t="s">
        <v>218</v>
      </c>
      <c r="C483" s="127">
        <v>41800</v>
      </c>
      <c r="D483" s="127">
        <v>0</v>
      </c>
    </row>
    <row r="484" spans="1:4" s="97" customFormat="1" x14ac:dyDescent="0.2">
      <c r="A484" s="120">
        <v>412300</v>
      </c>
      <c r="B484" s="121" t="s">
        <v>92</v>
      </c>
      <c r="C484" s="127">
        <v>7000</v>
      </c>
      <c r="D484" s="127">
        <v>0</v>
      </c>
    </row>
    <row r="485" spans="1:4" s="97" customFormat="1" x14ac:dyDescent="0.2">
      <c r="A485" s="120">
        <v>412500</v>
      </c>
      <c r="B485" s="121" t="s">
        <v>94</v>
      </c>
      <c r="C485" s="127">
        <v>10000</v>
      </c>
      <c r="D485" s="127">
        <v>0</v>
      </c>
    </row>
    <row r="486" spans="1:4" s="97" customFormat="1" x14ac:dyDescent="0.2">
      <c r="A486" s="120">
        <v>412600</v>
      </c>
      <c r="B486" s="121" t="s">
        <v>219</v>
      </c>
      <c r="C486" s="127">
        <v>8500</v>
      </c>
      <c r="D486" s="127">
        <v>0</v>
      </c>
    </row>
    <row r="487" spans="1:4" s="97" customFormat="1" x14ac:dyDescent="0.2">
      <c r="A487" s="120">
        <v>412700</v>
      </c>
      <c r="B487" s="121" t="s">
        <v>206</v>
      </c>
      <c r="C487" s="127">
        <v>58200</v>
      </c>
      <c r="D487" s="127">
        <v>0</v>
      </c>
    </row>
    <row r="488" spans="1:4" s="97" customFormat="1" x14ac:dyDescent="0.2">
      <c r="A488" s="120">
        <v>412900</v>
      </c>
      <c r="B488" s="129" t="s">
        <v>531</v>
      </c>
      <c r="C488" s="127">
        <v>1000</v>
      </c>
      <c r="D488" s="127">
        <v>0</v>
      </c>
    </row>
    <row r="489" spans="1:4" s="97" customFormat="1" x14ac:dyDescent="0.2">
      <c r="A489" s="120">
        <v>412900</v>
      </c>
      <c r="B489" s="129" t="s">
        <v>299</v>
      </c>
      <c r="C489" s="127">
        <v>31499.999999999993</v>
      </c>
      <c r="D489" s="127">
        <v>0</v>
      </c>
    </row>
    <row r="490" spans="1:4" s="97" customFormat="1" x14ac:dyDescent="0.2">
      <c r="A490" s="120">
        <v>412900</v>
      </c>
      <c r="B490" s="121" t="s">
        <v>498</v>
      </c>
      <c r="C490" s="127">
        <v>145000</v>
      </c>
      <c r="D490" s="127">
        <v>0</v>
      </c>
    </row>
    <row r="491" spans="1:4" s="97" customFormat="1" x14ac:dyDescent="0.2">
      <c r="A491" s="120">
        <v>412900</v>
      </c>
      <c r="B491" s="129" t="s">
        <v>316</v>
      </c>
      <c r="C491" s="127">
        <v>1300</v>
      </c>
      <c r="D491" s="127">
        <v>0</v>
      </c>
    </row>
    <row r="492" spans="1:4" s="97" customFormat="1" ht="46.5" x14ac:dyDescent="0.2">
      <c r="A492" s="120">
        <v>412900</v>
      </c>
      <c r="B492" s="129" t="s">
        <v>317</v>
      </c>
      <c r="C492" s="127">
        <v>500</v>
      </c>
      <c r="D492" s="127">
        <v>0</v>
      </c>
    </row>
    <row r="493" spans="1:4" s="97" customFormat="1" ht="46.5" x14ac:dyDescent="0.2">
      <c r="A493" s="120">
        <v>412900</v>
      </c>
      <c r="B493" s="129" t="s">
        <v>318</v>
      </c>
      <c r="C493" s="127">
        <v>1500</v>
      </c>
      <c r="D493" s="127">
        <v>0</v>
      </c>
    </row>
    <row r="494" spans="1:4" s="97" customFormat="1" x14ac:dyDescent="0.2">
      <c r="A494" s="120">
        <v>412900</v>
      </c>
      <c r="B494" s="121" t="s">
        <v>301</v>
      </c>
      <c r="C494" s="127">
        <v>100.00000000000001</v>
      </c>
      <c r="D494" s="127">
        <v>0</v>
      </c>
    </row>
    <row r="495" spans="1:4" s="139" customFormat="1" x14ac:dyDescent="0.2">
      <c r="A495" s="130">
        <v>510000</v>
      </c>
      <c r="B495" s="128" t="s">
        <v>153</v>
      </c>
      <c r="C495" s="138">
        <f>C496+C498</f>
        <v>6400</v>
      </c>
      <c r="D495" s="138">
        <f>D496+D498</f>
        <v>0</v>
      </c>
    </row>
    <row r="496" spans="1:4" s="139" customFormat="1" x14ac:dyDescent="0.2">
      <c r="A496" s="130">
        <v>511000</v>
      </c>
      <c r="B496" s="128" t="s">
        <v>154</v>
      </c>
      <c r="C496" s="138">
        <f>C497+0</f>
        <v>5000</v>
      </c>
      <c r="D496" s="138">
        <f>D497+0</f>
        <v>0</v>
      </c>
    </row>
    <row r="497" spans="1:4" s="97" customFormat="1" x14ac:dyDescent="0.2">
      <c r="A497" s="120">
        <v>511300</v>
      </c>
      <c r="B497" s="121" t="s">
        <v>157</v>
      </c>
      <c r="C497" s="127">
        <v>5000</v>
      </c>
      <c r="D497" s="127">
        <v>0</v>
      </c>
    </row>
    <row r="498" spans="1:4" s="139" customFormat="1" ht="46.5" x14ac:dyDescent="0.2">
      <c r="A498" s="130">
        <v>516000</v>
      </c>
      <c r="B498" s="128" t="s">
        <v>164</v>
      </c>
      <c r="C498" s="138">
        <f>C499</f>
        <v>1400</v>
      </c>
      <c r="D498" s="138">
        <f>D499</f>
        <v>0</v>
      </c>
    </row>
    <row r="499" spans="1:4" s="97" customFormat="1" ht="46.5" x14ac:dyDescent="0.2">
      <c r="A499" s="120">
        <v>516100</v>
      </c>
      <c r="B499" s="121" t="s">
        <v>164</v>
      </c>
      <c r="C499" s="127">
        <v>1400</v>
      </c>
      <c r="D499" s="127">
        <v>0</v>
      </c>
    </row>
    <row r="500" spans="1:4" s="139" customFormat="1" x14ac:dyDescent="0.2">
      <c r="A500" s="130">
        <v>630000</v>
      </c>
      <c r="B500" s="128" t="s">
        <v>194</v>
      </c>
      <c r="C500" s="138">
        <f>0+C501</f>
        <v>36800</v>
      </c>
      <c r="D500" s="138">
        <f>0+D501</f>
        <v>0</v>
      </c>
    </row>
    <row r="501" spans="1:4" s="139" customFormat="1" ht="46.5" x14ac:dyDescent="0.2">
      <c r="A501" s="130">
        <v>638000</v>
      </c>
      <c r="B501" s="128" t="s">
        <v>127</v>
      </c>
      <c r="C501" s="138">
        <f>C502</f>
        <v>36800</v>
      </c>
      <c r="D501" s="138">
        <f>D502</f>
        <v>0</v>
      </c>
    </row>
    <row r="502" spans="1:4" s="97" customFormat="1" x14ac:dyDescent="0.2">
      <c r="A502" s="120">
        <v>638100</v>
      </c>
      <c r="B502" s="121" t="s">
        <v>199</v>
      </c>
      <c r="C502" s="127">
        <v>36800</v>
      </c>
      <c r="D502" s="127">
        <v>0</v>
      </c>
    </row>
    <row r="503" spans="1:4" s="97" customFormat="1" x14ac:dyDescent="0.2">
      <c r="A503" s="142"/>
      <c r="B503" s="133" t="s">
        <v>236</v>
      </c>
      <c r="C503" s="140">
        <f>C475+C495+0+C500</f>
        <v>1109100</v>
      </c>
      <c r="D503" s="140">
        <f>D475+D495+0+D500</f>
        <v>0</v>
      </c>
    </row>
    <row r="504" spans="1:4" s="97" customFormat="1" x14ac:dyDescent="0.2">
      <c r="A504" s="108"/>
      <c r="B504" s="109"/>
      <c r="C504" s="110"/>
      <c r="D504" s="110"/>
    </row>
    <row r="505" spans="1:4" s="97" customFormat="1" x14ac:dyDescent="0.2">
      <c r="A505" s="118"/>
      <c r="B505" s="109"/>
      <c r="C505" s="137"/>
      <c r="D505" s="137"/>
    </row>
    <row r="506" spans="1:4" s="97" customFormat="1" x14ac:dyDescent="0.2">
      <c r="A506" s="120" t="s">
        <v>551</v>
      </c>
      <c r="B506" s="128"/>
      <c r="C506" s="137"/>
      <c r="D506" s="137"/>
    </row>
    <row r="507" spans="1:4" s="97" customFormat="1" x14ac:dyDescent="0.2">
      <c r="A507" s="120" t="s">
        <v>243</v>
      </c>
      <c r="B507" s="128"/>
      <c r="C507" s="137"/>
      <c r="D507" s="137"/>
    </row>
    <row r="508" spans="1:4" s="97" customFormat="1" x14ac:dyDescent="0.2">
      <c r="A508" s="120" t="s">
        <v>337</v>
      </c>
      <c r="B508" s="128"/>
      <c r="C508" s="137"/>
      <c r="D508" s="137"/>
    </row>
    <row r="509" spans="1:4" s="97" customFormat="1" x14ac:dyDescent="0.2">
      <c r="A509" s="120" t="s">
        <v>530</v>
      </c>
      <c r="B509" s="128"/>
      <c r="C509" s="137"/>
      <c r="D509" s="137"/>
    </row>
    <row r="510" spans="1:4" s="97" customFormat="1" x14ac:dyDescent="0.2">
      <c r="A510" s="120"/>
      <c r="B510" s="122"/>
      <c r="C510" s="110"/>
      <c r="D510" s="110"/>
    </row>
    <row r="511" spans="1:4" s="97" customFormat="1" x14ac:dyDescent="0.2">
      <c r="A511" s="130">
        <v>410000</v>
      </c>
      <c r="B511" s="124" t="s">
        <v>87</v>
      </c>
      <c r="C511" s="138">
        <f t="shared" ref="C511" si="54">C512+C517</f>
        <v>437600</v>
      </c>
      <c r="D511" s="138">
        <f t="shared" ref="D511" si="55">D512+D517</f>
        <v>0</v>
      </c>
    </row>
    <row r="512" spans="1:4" s="97" customFormat="1" x14ac:dyDescent="0.2">
      <c r="A512" s="130">
        <v>411000</v>
      </c>
      <c r="B512" s="124" t="s">
        <v>204</v>
      </c>
      <c r="C512" s="138">
        <f t="shared" ref="C512" si="56">SUM(C513:C516)</f>
        <v>385400</v>
      </c>
      <c r="D512" s="138">
        <f t="shared" ref="D512" si="57">SUM(D513:D516)</f>
        <v>0</v>
      </c>
    </row>
    <row r="513" spans="1:4" s="97" customFormat="1" x14ac:dyDescent="0.2">
      <c r="A513" s="120">
        <v>411100</v>
      </c>
      <c r="B513" s="121" t="s">
        <v>88</v>
      </c>
      <c r="C513" s="127">
        <v>369500</v>
      </c>
      <c r="D513" s="127">
        <v>0</v>
      </c>
    </row>
    <row r="514" spans="1:4" s="97" customFormat="1" ht="46.5" x14ac:dyDescent="0.2">
      <c r="A514" s="120">
        <v>411200</v>
      </c>
      <c r="B514" s="121" t="s">
        <v>217</v>
      </c>
      <c r="C514" s="127">
        <v>6400</v>
      </c>
      <c r="D514" s="127">
        <v>0</v>
      </c>
    </row>
    <row r="515" spans="1:4" s="97" customFormat="1" ht="46.5" x14ac:dyDescent="0.2">
      <c r="A515" s="120">
        <v>411300</v>
      </c>
      <c r="B515" s="121" t="s">
        <v>89</v>
      </c>
      <c r="C515" s="127">
        <v>100</v>
      </c>
      <c r="D515" s="127">
        <v>0</v>
      </c>
    </row>
    <row r="516" spans="1:4" s="97" customFormat="1" x14ac:dyDescent="0.2">
      <c r="A516" s="120">
        <v>411400</v>
      </c>
      <c r="B516" s="121" t="s">
        <v>90</v>
      </c>
      <c r="C516" s="127">
        <v>9400</v>
      </c>
      <c r="D516" s="127">
        <v>0</v>
      </c>
    </row>
    <row r="517" spans="1:4" s="97" customFormat="1" x14ac:dyDescent="0.2">
      <c r="A517" s="130">
        <v>412000</v>
      </c>
      <c r="B517" s="128" t="s">
        <v>209</v>
      </c>
      <c r="C517" s="138">
        <f>SUM(C518:C523)</f>
        <v>52200</v>
      </c>
      <c r="D517" s="138">
        <f>SUM(D518:D523)</f>
        <v>0</v>
      </c>
    </row>
    <row r="518" spans="1:4" s="97" customFormat="1" ht="46.5" x14ac:dyDescent="0.2">
      <c r="A518" s="120">
        <v>412200</v>
      </c>
      <c r="B518" s="121" t="s">
        <v>218</v>
      </c>
      <c r="C518" s="127">
        <v>14500</v>
      </c>
      <c r="D518" s="127">
        <v>0</v>
      </c>
    </row>
    <row r="519" spans="1:4" s="97" customFormat="1" x14ac:dyDescent="0.2">
      <c r="A519" s="120">
        <v>412300</v>
      </c>
      <c r="B519" s="121" t="s">
        <v>92</v>
      </c>
      <c r="C519" s="127">
        <v>3500</v>
      </c>
      <c r="D519" s="127">
        <v>0</v>
      </c>
    </row>
    <row r="520" spans="1:4" s="97" customFormat="1" x14ac:dyDescent="0.2">
      <c r="A520" s="120">
        <v>412500</v>
      </c>
      <c r="B520" s="121" t="s">
        <v>94</v>
      </c>
      <c r="C520" s="127">
        <v>15700</v>
      </c>
      <c r="D520" s="127">
        <v>0</v>
      </c>
    </row>
    <row r="521" spans="1:4" s="97" customFormat="1" x14ac:dyDescent="0.2">
      <c r="A521" s="120">
        <v>412700</v>
      </c>
      <c r="B521" s="121" t="s">
        <v>206</v>
      </c>
      <c r="C521" s="127">
        <v>2800</v>
      </c>
      <c r="D521" s="127">
        <v>0</v>
      </c>
    </row>
    <row r="522" spans="1:4" s="97" customFormat="1" x14ac:dyDescent="0.2">
      <c r="A522" s="120">
        <v>412900</v>
      </c>
      <c r="B522" s="129" t="s">
        <v>299</v>
      </c>
      <c r="C522" s="127">
        <v>14900</v>
      </c>
      <c r="D522" s="127">
        <v>0</v>
      </c>
    </row>
    <row r="523" spans="1:4" s="97" customFormat="1" ht="46.5" x14ac:dyDescent="0.2">
      <c r="A523" s="120">
        <v>412900</v>
      </c>
      <c r="B523" s="129" t="s">
        <v>318</v>
      </c>
      <c r="C523" s="127">
        <v>800</v>
      </c>
      <c r="D523" s="127">
        <v>0</v>
      </c>
    </row>
    <row r="524" spans="1:4" s="139" customFormat="1" x14ac:dyDescent="0.2">
      <c r="A524" s="130">
        <v>630000</v>
      </c>
      <c r="B524" s="128" t="s">
        <v>194</v>
      </c>
      <c r="C524" s="138">
        <f>C525+0</f>
        <v>0</v>
      </c>
      <c r="D524" s="138">
        <f>D525+0</f>
        <v>0</v>
      </c>
    </row>
    <row r="525" spans="1:4" s="139" customFormat="1" ht="46.5" x14ac:dyDescent="0.2">
      <c r="A525" s="130">
        <v>638000</v>
      </c>
      <c r="B525" s="128" t="s">
        <v>127</v>
      </c>
      <c r="C525" s="138">
        <f>C526</f>
        <v>0</v>
      </c>
      <c r="D525" s="138">
        <f>D526</f>
        <v>0</v>
      </c>
    </row>
    <row r="526" spans="1:4" s="97" customFormat="1" x14ac:dyDescent="0.2">
      <c r="A526" s="120">
        <v>638100</v>
      </c>
      <c r="B526" s="121" t="s">
        <v>199</v>
      </c>
      <c r="C526" s="127">
        <v>0</v>
      </c>
      <c r="D526" s="127">
        <v>0</v>
      </c>
    </row>
    <row r="527" spans="1:4" s="97" customFormat="1" x14ac:dyDescent="0.2">
      <c r="A527" s="142"/>
      <c r="B527" s="133" t="s">
        <v>236</v>
      </c>
      <c r="C527" s="140">
        <f>C511+0+C524</f>
        <v>437600</v>
      </c>
      <c r="D527" s="140">
        <f>D511+0+D524</f>
        <v>0</v>
      </c>
    </row>
    <row r="528" spans="1:4" s="97" customFormat="1" x14ac:dyDescent="0.2">
      <c r="A528" s="108"/>
      <c r="B528" s="109"/>
      <c r="C528" s="110"/>
      <c r="D528" s="110"/>
    </row>
    <row r="529" spans="1:4" s="97" customFormat="1" x14ac:dyDescent="0.2">
      <c r="A529" s="118"/>
      <c r="B529" s="109"/>
      <c r="C529" s="137"/>
      <c r="D529" s="137"/>
    </row>
    <row r="530" spans="1:4" s="97" customFormat="1" x14ac:dyDescent="0.2">
      <c r="A530" s="120" t="s">
        <v>552</v>
      </c>
      <c r="B530" s="128"/>
      <c r="C530" s="137"/>
      <c r="D530" s="137"/>
    </row>
    <row r="531" spans="1:4" s="97" customFormat="1" x14ac:dyDescent="0.2">
      <c r="A531" s="120" t="s">
        <v>243</v>
      </c>
      <c r="B531" s="128"/>
      <c r="C531" s="137"/>
      <c r="D531" s="137"/>
    </row>
    <row r="532" spans="1:4" s="97" customFormat="1" x14ac:dyDescent="0.2">
      <c r="A532" s="120" t="s">
        <v>338</v>
      </c>
      <c r="B532" s="128"/>
      <c r="C532" s="137"/>
      <c r="D532" s="137"/>
    </row>
    <row r="533" spans="1:4" s="97" customFormat="1" x14ac:dyDescent="0.2">
      <c r="A533" s="120" t="s">
        <v>530</v>
      </c>
      <c r="B533" s="128"/>
      <c r="C533" s="137"/>
      <c r="D533" s="137"/>
    </row>
    <row r="534" spans="1:4" s="97" customFormat="1" x14ac:dyDescent="0.2">
      <c r="A534" s="120"/>
      <c r="B534" s="122"/>
      <c r="C534" s="110"/>
      <c r="D534" s="110"/>
    </row>
    <row r="535" spans="1:4" s="97" customFormat="1" x14ac:dyDescent="0.2">
      <c r="A535" s="130">
        <v>410000</v>
      </c>
      <c r="B535" s="124" t="s">
        <v>87</v>
      </c>
      <c r="C535" s="138">
        <f>C536+C541+0</f>
        <v>730099.99999999965</v>
      </c>
      <c r="D535" s="138">
        <f>D536+D541+0</f>
        <v>0</v>
      </c>
    </row>
    <row r="536" spans="1:4" s="97" customFormat="1" x14ac:dyDescent="0.2">
      <c r="A536" s="130">
        <v>411000</v>
      </c>
      <c r="B536" s="124" t="s">
        <v>204</v>
      </c>
      <c r="C536" s="138">
        <f t="shared" ref="C536" si="58">SUM(C537:C540)</f>
        <v>642399.99999999965</v>
      </c>
      <c r="D536" s="138">
        <f t="shared" ref="D536" si="59">SUM(D537:D540)</f>
        <v>0</v>
      </c>
    </row>
    <row r="537" spans="1:4" s="97" customFormat="1" x14ac:dyDescent="0.2">
      <c r="A537" s="120">
        <v>411100</v>
      </c>
      <c r="B537" s="121" t="s">
        <v>88</v>
      </c>
      <c r="C537" s="127">
        <v>567599.99999999965</v>
      </c>
      <c r="D537" s="127">
        <v>0</v>
      </c>
    </row>
    <row r="538" spans="1:4" s="97" customFormat="1" ht="46.5" x14ac:dyDescent="0.2">
      <c r="A538" s="120">
        <v>411200</v>
      </c>
      <c r="B538" s="121" t="s">
        <v>217</v>
      </c>
      <c r="C538" s="127">
        <v>15899.999999999965</v>
      </c>
      <c r="D538" s="127">
        <v>0</v>
      </c>
    </row>
    <row r="539" spans="1:4" s="97" customFormat="1" ht="46.5" x14ac:dyDescent="0.2">
      <c r="A539" s="120">
        <v>411300</v>
      </c>
      <c r="B539" s="121" t="s">
        <v>89</v>
      </c>
      <c r="C539" s="127">
        <v>40300</v>
      </c>
      <c r="D539" s="127">
        <v>0</v>
      </c>
    </row>
    <row r="540" spans="1:4" s="97" customFormat="1" x14ac:dyDescent="0.2">
      <c r="A540" s="120">
        <v>411400</v>
      </c>
      <c r="B540" s="121" t="s">
        <v>90</v>
      </c>
      <c r="C540" s="127">
        <v>18600</v>
      </c>
      <c r="D540" s="127">
        <v>0</v>
      </c>
    </row>
    <row r="541" spans="1:4" s="97" customFormat="1" x14ac:dyDescent="0.2">
      <c r="A541" s="130">
        <v>412000</v>
      </c>
      <c r="B541" s="128" t="s">
        <v>209</v>
      </c>
      <c r="C541" s="138">
        <f>SUM(C542:C551)</f>
        <v>87700</v>
      </c>
      <c r="D541" s="138">
        <f>SUM(D542:D551)</f>
        <v>0</v>
      </c>
    </row>
    <row r="542" spans="1:4" s="97" customFormat="1" ht="46.5" x14ac:dyDescent="0.2">
      <c r="A542" s="120">
        <v>412200</v>
      </c>
      <c r="B542" s="121" t="s">
        <v>218</v>
      </c>
      <c r="C542" s="127">
        <v>5700</v>
      </c>
      <c r="D542" s="127">
        <v>0</v>
      </c>
    </row>
    <row r="543" spans="1:4" s="97" customFormat="1" x14ac:dyDescent="0.2">
      <c r="A543" s="120">
        <v>412300</v>
      </c>
      <c r="B543" s="121" t="s">
        <v>92</v>
      </c>
      <c r="C543" s="127">
        <v>7500</v>
      </c>
      <c r="D543" s="127">
        <v>0</v>
      </c>
    </row>
    <row r="544" spans="1:4" s="97" customFormat="1" x14ac:dyDescent="0.2">
      <c r="A544" s="120">
        <v>412500</v>
      </c>
      <c r="B544" s="121" t="s">
        <v>94</v>
      </c>
      <c r="C544" s="127">
        <v>17000</v>
      </c>
      <c r="D544" s="127">
        <v>0</v>
      </c>
    </row>
    <row r="545" spans="1:4" s="97" customFormat="1" x14ac:dyDescent="0.2">
      <c r="A545" s="120">
        <v>412600</v>
      </c>
      <c r="B545" s="121" t="s">
        <v>219</v>
      </c>
      <c r="C545" s="127">
        <v>11300</v>
      </c>
      <c r="D545" s="127">
        <v>0</v>
      </c>
    </row>
    <row r="546" spans="1:4" s="97" customFormat="1" x14ac:dyDescent="0.2">
      <c r="A546" s="120">
        <v>412700</v>
      </c>
      <c r="B546" s="121" t="s">
        <v>206</v>
      </c>
      <c r="C546" s="127">
        <v>13000</v>
      </c>
      <c r="D546" s="127">
        <v>0</v>
      </c>
    </row>
    <row r="547" spans="1:4" s="97" customFormat="1" x14ac:dyDescent="0.2">
      <c r="A547" s="120">
        <v>412900</v>
      </c>
      <c r="B547" s="129" t="s">
        <v>531</v>
      </c>
      <c r="C547" s="127">
        <v>1500</v>
      </c>
      <c r="D547" s="127">
        <v>0</v>
      </c>
    </row>
    <row r="548" spans="1:4" s="97" customFormat="1" x14ac:dyDescent="0.2">
      <c r="A548" s="120">
        <v>412900</v>
      </c>
      <c r="B548" s="129" t="s">
        <v>299</v>
      </c>
      <c r="C548" s="127">
        <v>17299.999999999996</v>
      </c>
      <c r="D548" s="127">
        <v>0</v>
      </c>
    </row>
    <row r="549" spans="1:4" s="97" customFormat="1" x14ac:dyDescent="0.2">
      <c r="A549" s="120">
        <v>412900</v>
      </c>
      <c r="B549" s="129" t="s">
        <v>316</v>
      </c>
      <c r="C549" s="127">
        <v>12500</v>
      </c>
      <c r="D549" s="127">
        <v>0</v>
      </c>
    </row>
    <row r="550" spans="1:4" s="97" customFormat="1" ht="46.5" x14ac:dyDescent="0.2">
      <c r="A550" s="120">
        <v>412900</v>
      </c>
      <c r="B550" s="129" t="s">
        <v>317</v>
      </c>
      <c r="C550" s="127">
        <v>599.99999999999989</v>
      </c>
      <c r="D550" s="127">
        <v>0</v>
      </c>
    </row>
    <row r="551" spans="1:4" s="97" customFormat="1" ht="46.5" x14ac:dyDescent="0.2">
      <c r="A551" s="120">
        <v>412900</v>
      </c>
      <c r="B551" s="129" t="s">
        <v>318</v>
      </c>
      <c r="C551" s="127">
        <v>1300</v>
      </c>
      <c r="D551" s="127">
        <v>0</v>
      </c>
    </row>
    <row r="552" spans="1:4" s="97" customFormat="1" x14ac:dyDescent="0.2">
      <c r="A552" s="130">
        <v>510000</v>
      </c>
      <c r="B552" s="128" t="s">
        <v>153</v>
      </c>
      <c r="C552" s="138">
        <f t="shared" ref="C552" si="60">C553+C555</f>
        <v>6000</v>
      </c>
      <c r="D552" s="138">
        <f t="shared" ref="D552" si="61">D553+D555</f>
        <v>0</v>
      </c>
    </row>
    <row r="553" spans="1:4" s="97" customFormat="1" x14ac:dyDescent="0.2">
      <c r="A553" s="130">
        <v>511000</v>
      </c>
      <c r="B553" s="128" t="s">
        <v>154</v>
      </c>
      <c r="C553" s="138">
        <f>SUM(C554:C554)</f>
        <v>5000</v>
      </c>
      <c r="D553" s="138">
        <f>SUM(D554:D554)</f>
        <v>0</v>
      </c>
    </row>
    <row r="554" spans="1:4" s="97" customFormat="1" x14ac:dyDescent="0.2">
      <c r="A554" s="120">
        <v>511300</v>
      </c>
      <c r="B554" s="121" t="s">
        <v>157</v>
      </c>
      <c r="C554" s="127">
        <v>5000</v>
      </c>
      <c r="D554" s="127">
        <v>0</v>
      </c>
    </row>
    <row r="555" spans="1:4" s="97" customFormat="1" ht="46.5" x14ac:dyDescent="0.2">
      <c r="A555" s="130">
        <v>516000</v>
      </c>
      <c r="B555" s="128" t="s">
        <v>164</v>
      </c>
      <c r="C555" s="138">
        <f>C556</f>
        <v>1000</v>
      </c>
      <c r="D555" s="138">
        <f>D556</f>
        <v>0</v>
      </c>
    </row>
    <row r="556" spans="1:4" s="97" customFormat="1" ht="24" customHeight="1" x14ac:dyDescent="0.2">
      <c r="A556" s="120">
        <v>516100</v>
      </c>
      <c r="B556" s="121" t="s">
        <v>164</v>
      </c>
      <c r="C556" s="127">
        <v>1000</v>
      </c>
      <c r="D556" s="127">
        <v>0</v>
      </c>
    </row>
    <row r="557" spans="1:4" s="139" customFormat="1" x14ac:dyDescent="0.2">
      <c r="A557" s="130">
        <v>630000</v>
      </c>
      <c r="B557" s="128" t="s">
        <v>194</v>
      </c>
      <c r="C557" s="138">
        <f>0+C558</f>
        <v>800</v>
      </c>
      <c r="D557" s="138">
        <f>0+D558</f>
        <v>0</v>
      </c>
    </row>
    <row r="558" spans="1:4" s="139" customFormat="1" ht="24" customHeight="1" x14ac:dyDescent="0.2">
      <c r="A558" s="130">
        <v>638000</v>
      </c>
      <c r="B558" s="128" t="s">
        <v>127</v>
      </c>
      <c r="C558" s="138">
        <f>C559</f>
        <v>800</v>
      </c>
      <c r="D558" s="138">
        <f>D559</f>
        <v>0</v>
      </c>
    </row>
    <row r="559" spans="1:4" s="97" customFormat="1" x14ac:dyDescent="0.2">
      <c r="A559" s="120">
        <v>638100</v>
      </c>
      <c r="B559" s="121" t="s">
        <v>199</v>
      </c>
      <c r="C559" s="127">
        <v>800</v>
      </c>
      <c r="D559" s="127">
        <v>0</v>
      </c>
    </row>
    <row r="560" spans="1:4" s="97" customFormat="1" x14ac:dyDescent="0.2">
      <c r="A560" s="142"/>
      <c r="B560" s="133" t="s">
        <v>236</v>
      </c>
      <c r="C560" s="140">
        <f>C535+C552+C557+0</f>
        <v>736899.99999999965</v>
      </c>
      <c r="D560" s="140">
        <f>D535+D552+D557+0</f>
        <v>0</v>
      </c>
    </row>
    <row r="561" spans="1:4" s="97" customFormat="1" x14ac:dyDescent="0.2">
      <c r="A561" s="108"/>
      <c r="B561" s="109"/>
      <c r="C561" s="110"/>
      <c r="D561" s="110"/>
    </row>
    <row r="562" spans="1:4" s="97" customFormat="1" x14ac:dyDescent="0.2">
      <c r="A562" s="118"/>
      <c r="B562" s="109"/>
      <c r="C562" s="137"/>
      <c r="D562" s="137"/>
    </row>
    <row r="563" spans="1:4" s="97" customFormat="1" x14ac:dyDescent="0.2">
      <c r="A563" s="120" t="s">
        <v>553</v>
      </c>
      <c r="B563" s="128"/>
      <c r="C563" s="137"/>
      <c r="D563" s="137"/>
    </row>
    <row r="564" spans="1:4" s="97" customFormat="1" x14ac:dyDescent="0.2">
      <c r="A564" s="120" t="s">
        <v>243</v>
      </c>
      <c r="B564" s="128"/>
      <c r="C564" s="137"/>
      <c r="D564" s="137"/>
    </row>
    <row r="565" spans="1:4" s="97" customFormat="1" x14ac:dyDescent="0.2">
      <c r="A565" s="120" t="s">
        <v>339</v>
      </c>
      <c r="B565" s="128"/>
      <c r="C565" s="137"/>
      <c r="D565" s="137"/>
    </row>
    <row r="566" spans="1:4" s="97" customFormat="1" x14ac:dyDescent="0.2">
      <c r="A566" s="120" t="s">
        <v>530</v>
      </c>
      <c r="B566" s="128"/>
      <c r="C566" s="137"/>
      <c r="D566" s="137"/>
    </row>
    <row r="567" spans="1:4" s="97" customFormat="1" x14ac:dyDescent="0.2">
      <c r="A567" s="120"/>
      <c r="B567" s="122"/>
      <c r="C567" s="110"/>
      <c r="D567" s="110"/>
    </row>
    <row r="568" spans="1:4" s="97" customFormat="1" x14ac:dyDescent="0.2">
      <c r="A568" s="130">
        <v>410000</v>
      </c>
      <c r="B568" s="124" t="s">
        <v>87</v>
      </c>
      <c r="C568" s="138">
        <f>C569+C573+C583</f>
        <v>186400</v>
      </c>
      <c r="D568" s="138">
        <f>D569+D573+D583</f>
        <v>0</v>
      </c>
    </row>
    <row r="569" spans="1:4" s="97" customFormat="1" x14ac:dyDescent="0.2">
      <c r="A569" s="130">
        <v>411000</v>
      </c>
      <c r="B569" s="124" t="s">
        <v>204</v>
      </c>
      <c r="C569" s="138">
        <f t="shared" ref="C569" si="62">SUM(C570:C572)</f>
        <v>100500</v>
      </c>
      <c r="D569" s="138">
        <f t="shared" ref="D569" si="63">SUM(D570:D572)</f>
        <v>0</v>
      </c>
    </row>
    <row r="570" spans="1:4" s="97" customFormat="1" x14ac:dyDescent="0.2">
      <c r="A570" s="120">
        <v>411100</v>
      </c>
      <c r="B570" s="121" t="s">
        <v>88</v>
      </c>
      <c r="C570" s="127">
        <v>84500</v>
      </c>
      <c r="D570" s="127">
        <v>0</v>
      </c>
    </row>
    <row r="571" spans="1:4" s="97" customFormat="1" ht="46.5" x14ac:dyDescent="0.2">
      <c r="A571" s="120">
        <v>411200</v>
      </c>
      <c r="B571" s="121" t="s">
        <v>217</v>
      </c>
      <c r="C571" s="127">
        <v>11500</v>
      </c>
      <c r="D571" s="127">
        <v>0</v>
      </c>
    </row>
    <row r="572" spans="1:4" s="97" customFormat="1" x14ac:dyDescent="0.2">
      <c r="A572" s="120">
        <v>411400</v>
      </c>
      <c r="B572" s="121" t="s">
        <v>90</v>
      </c>
      <c r="C572" s="127">
        <v>4500</v>
      </c>
      <c r="D572" s="127">
        <v>0</v>
      </c>
    </row>
    <row r="573" spans="1:4" s="97" customFormat="1" x14ac:dyDescent="0.2">
      <c r="A573" s="130">
        <v>412000</v>
      </c>
      <c r="B573" s="128" t="s">
        <v>209</v>
      </c>
      <c r="C573" s="138">
        <f>SUM(C574:C582)</f>
        <v>45900</v>
      </c>
      <c r="D573" s="138">
        <f>SUM(D574:D582)</f>
        <v>0</v>
      </c>
    </row>
    <row r="574" spans="1:4" s="97" customFormat="1" ht="46.5" x14ac:dyDescent="0.2">
      <c r="A574" s="120">
        <v>412200</v>
      </c>
      <c r="B574" s="121" t="s">
        <v>218</v>
      </c>
      <c r="C574" s="127">
        <v>2500</v>
      </c>
      <c r="D574" s="127">
        <v>0</v>
      </c>
    </row>
    <row r="575" spans="1:4" s="97" customFormat="1" x14ac:dyDescent="0.2">
      <c r="A575" s="120">
        <v>412300</v>
      </c>
      <c r="B575" s="121" t="s">
        <v>92</v>
      </c>
      <c r="C575" s="127">
        <v>4000</v>
      </c>
      <c r="D575" s="127">
        <v>0</v>
      </c>
    </row>
    <row r="576" spans="1:4" s="97" customFormat="1" x14ac:dyDescent="0.2">
      <c r="A576" s="120">
        <v>412500</v>
      </c>
      <c r="B576" s="121" t="s">
        <v>94</v>
      </c>
      <c r="C576" s="127">
        <v>3000</v>
      </c>
      <c r="D576" s="127">
        <v>0</v>
      </c>
    </row>
    <row r="577" spans="1:4" s="97" customFormat="1" x14ac:dyDescent="0.2">
      <c r="A577" s="120">
        <v>412600</v>
      </c>
      <c r="B577" s="121" t="s">
        <v>219</v>
      </c>
      <c r="C577" s="127">
        <v>7999.9999999999991</v>
      </c>
      <c r="D577" s="127">
        <v>0</v>
      </c>
    </row>
    <row r="578" spans="1:4" s="97" customFormat="1" x14ac:dyDescent="0.2">
      <c r="A578" s="120">
        <v>412700</v>
      </c>
      <c r="B578" s="121" t="s">
        <v>206</v>
      </c>
      <c r="C578" s="127">
        <v>3000</v>
      </c>
      <c r="D578" s="127">
        <v>0</v>
      </c>
    </row>
    <row r="579" spans="1:4" s="97" customFormat="1" x14ac:dyDescent="0.2">
      <c r="A579" s="120">
        <v>412900</v>
      </c>
      <c r="B579" s="121" t="s">
        <v>299</v>
      </c>
      <c r="C579" s="127">
        <v>24000</v>
      </c>
      <c r="D579" s="127">
        <v>0</v>
      </c>
    </row>
    <row r="580" spans="1:4" s="97" customFormat="1" x14ac:dyDescent="0.2">
      <c r="A580" s="120">
        <v>412900</v>
      </c>
      <c r="B580" s="121" t="s">
        <v>316</v>
      </c>
      <c r="C580" s="127">
        <v>800</v>
      </c>
      <c r="D580" s="127">
        <v>0</v>
      </c>
    </row>
    <row r="581" spans="1:4" s="97" customFormat="1" ht="46.5" x14ac:dyDescent="0.2">
      <c r="A581" s="120">
        <v>412900</v>
      </c>
      <c r="B581" s="129" t="s">
        <v>317</v>
      </c>
      <c r="C581" s="127">
        <v>500</v>
      </c>
      <c r="D581" s="127">
        <v>0</v>
      </c>
    </row>
    <row r="582" spans="1:4" s="97" customFormat="1" ht="24" customHeight="1" x14ac:dyDescent="0.2">
      <c r="A582" s="120">
        <v>412900</v>
      </c>
      <c r="B582" s="121" t="s">
        <v>318</v>
      </c>
      <c r="C582" s="127">
        <v>100</v>
      </c>
      <c r="D582" s="127">
        <v>0</v>
      </c>
    </row>
    <row r="583" spans="1:4" s="139" customFormat="1" x14ac:dyDescent="0.2">
      <c r="A583" s="130">
        <v>419000</v>
      </c>
      <c r="B583" s="128" t="s">
        <v>214</v>
      </c>
      <c r="C583" s="138">
        <f>C584</f>
        <v>40000</v>
      </c>
      <c r="D583" s="138">
        <f>D584</f>
        <v>0</v>
      </c>
    </row>
    <row r="584" spans="1:4" s="97" customFormat="1" x14ac:dyDescent="0.2">
      <c r="A584" s="120">
        <v>419100</v>
      </c>
      <c r="B584" s="121" t="s">
        <v>214</v>
      </c>
      <c r="C584" s="127">
        <v>40000</v>
      </c>
      <c r="D584" s="127">
        <v>0</v>
      </c>
    </row>
    <row r="585" spans="1:4" s="139" customFormat="1" x14ac:dyDescent="0.2">
      <c r="A585" s="130">
        <v>510000</v>
      </c>
      <c r="B585" s="128" t="s">
        <v>153</v>
      </c>
      <c r="C585" s="138">
        <f>C586+C588+0</f>
        <v>3000</v>
      </c>
      <c r="D585" s="138">
        <f>D586+D588+0</f>
        <v>0</v>
      </c>
    </row>
    <row r="586" spans="1:4" s="139" customFormat="1" x14ac:dyDescent="0.2">
      <c r="A586" s="130">
        <v>511000</v>
      </c>
      <c r="B586" s="128" t="s">
        <v>154</v>
      </c>
      <c r="C586" s="138">
        <f>C587+0</f>
        <v>1500</v>
      </c>
      <c r="D586" s="138">
        <f>D587+0</f>
        <v>0</v>
      </c>
    </row>
    <row r="587" spans="1:4" s="97" customFormat="1" x14ac:dyDescent="0.2">
      <c r="A587" s="120">
        <v>511300</v>
      </c>
      <c r="B587" s="121" t="s">
        <v>157</v>
      </c>
      <c r="C587" s="127">
        <v>1500</v>
      </c>
      <c r="D587" s="127">
        <v>0</v>
      </c>
    </row>
    <row r="588" spans="1:4" s="139" customFormat="1" ht="46.5" x14ac:dyDescent="0.2">
      <c r="A588" s="130">
        <v>516000</v>
      </c>
      <c r="B588" s="128" t="s">
        <v>164</v>
      </c>
      <c r="C588" s="138">
        <f>C589</f>
        <v>1500</v>
      </c>
      <c r="D588" s="138">
        <f>D589</f>
        <v>0</v>
      </c>
    </row>
    <row r="589" spans="1:4" s="97" customFormat="1" ht="24" customHeight="1" x14ac:dyDescent="0.2">
      <c r="A589" s="120">
        <v>516100</v>
      </c>
      <c r="B589" s="121" t="s">
        <v>164</v>
      </c>
      <c r="C589" s="127">
        <v>1500</v>
      </c>
      <c r="D589" s="127">
        <v>0</v>
      </c>
    </row>
    <row r="590" spans="1:4" s="97" customFormat="1" x14ac:dyDescent="0.2">
      <c r="A590" s="142"/>
      <c r="B590" s="133" t="s">
        <v>236</v>
      </c>
      <c r="C590" s="140">
        <f>C568+C585</f>
        <v>189400</v>
      </c>
      <c r="D590" s="140">
        <f>D568+D585</f>
        <v>0</v>
      </c>
    </row>
    <row r="591" spans="1:4" s="97" customFormat="1" x14ac:dyDescent="0.2">
      <c r="A591" s="108"/>
      <c r="B591" s="109"/>
      <c r="C591" s="110"/>
      <c r="D591" s="110"/>
    </row>
    <row r="592" spans="1:4" s="97" customFormat="1" x14ac:dyDescent="0.2">
      <c r="A592" s="118"/>
      <c r="B592" s="109"/>
      <c r="C592" s="137"/>
      <c r="D592" s="137"/>
    </row>
    <row r="593" spans="1:4" s="97" customFormat="1" x14ac:dyDescent="0.2">
      <c r="A593" s="120" t="s">
        <v>554</v>
      </c>
      <c r="B593" s="128"/>
      <c r="C593" s="137"/>
      <c r="D593" s="137"/>
    </row>
    <row r="594" spans="1:4" s="97" customFormat="1" x14ac:dyDescent="0.2">
      <c r="A594" s="120" t="s">
        <v>243</v>
      </c>
      <c r="B594" s="128"/>
      <c r="C594" s="137"/>
      <c r="D594" s="137"/>
    </row>
    <row r="595" spans="1:4" s="97" customFormat="1" x14ac:dyDescent="0.2">
      <c r="A595" s="120" t="s">
        <v>340</v>
      </c>
      <c r="B595" s="128"/>
      <c r="C595" s="137"/>
      <c r="D595" s="137"/>
    </row>
    <row r="596" spans="1:4" s="97" customFormat="1" x14ac:dyDescent="0.2">
      <c r="A596" s="120" t="s">
        <v>555</v>
      </c>
      <c r="B596" s="128"/>
      <c r="C596" s="137"/>
      <c r="D596" s="137"/>
    </row>
    <row r="597" spans="1:4" s="97" customFormat="1" x14ac:dyDescent="0.2">
      <c r="A597" s="120"/>
      <c r="B597" s="122"/>
      <c r="C597" s="110"/>
      <c r="D597" s="110"/>
    </row>
    <row r="598" spans="1:4" s="97" customFormat="1" x14ac:dyDescent="0.2">
      <c r="A598" s="130">
        <v>410000</v>
      </c>
      <c r="B598" s="124" t="s">
        <v>87</v>
      </c>
      <c r="C598" s="138">
        <f t="shared" ref="C598" si="64">C599+C604</f>
        <v>19158600.000000004</v>
      </c>
      <c r="D598" s="138">
        <f t="shared" ref="D598" si="65">D599+D604</f>
        <v>48400</v>
      </c>
    </row>
    <row r="599" spans="1:4" s="97" customFormat="1" x14ac:dyDescent="0.2">
      <c r="A599" s="130">
        <v>411000</v>
      </c>
      <c r="B599" s="124" t="s">
        <v>204</v>
      </c>
      <c r="C599" s="138">
        <f t="shared" ref="C599" si="66">SUM(C600:C603)</f>
        <v>17007400.000000004</v>
      </c>
      <c r="D599" s="138">
        <f t="shared" ref="D599" si="67">SUM(D600:D603)</f>
        <v>0</v>
      </c>
    </row>
    <row r="600" spans="1:4" s="97" customFormat="1" x14ac:dyDescent="0.2">
      <c r="A600" s="120">
        <v>411100</v>
      </c>
      <c r="B600" s="121" t="s">
        <v>88</v>
      </c>
      <c r="C600" s="127">
        <v>15778400.000000004</v>
      </c>
      <c r="D600" s="127">
        <v>0</v>
      </c>
    </row>
    <row r="601" spans="1:4" s="97" customFormat="1" ht="46.5" x14ac:dyDescent="0.2">
      <c r="A601" s="120">
        <v>411200</v>
      </c>
      <c r="B601" s="121" t="s">
        <v>217</v>
      </c>
      <c r="C601" s="127">
        <v>493000</v>
      </c>
      <c r="D601" s="127">
        <v>0</v>
      </c>
    </row>
    <row r="602" spans="1:4" s="97" customFormat="1" ht="46.5" x14ac:dyDescent="0.2">
      <c r="A602" s="120">
        <v>411300</v>
      </c>
      <c r="B602" s="121" t="s">
        <v>89</v>
      </c>
      <c r="C602" s="127">
        <v>443300</v>
      </c>
      <c r="D602" s="127">
        <v>0</v>
      </c>
    </row>
    <row r="603" spans="1:4" s="97" customFormat="1" x14ac:dyDescent="0.2">
      <c r="A603" s="120">
        <v>411400</v>
      </c>
      <c r="B603" s="121" t="s">
        <v>90</v>
      </c>
      <c r="C603" s="127">
        <v>292700</v>
      </c>
      <c r="D603" s="127">
        <v>0</v>
      </c>
    </row>
    <row r="604" spans="1:4" s="97" customFormat="1" x14ac:dyDescent="0.2">
      <c r="A604" s="130">
        <v>412000</v>
      </c>
      <c r="B604" s="128" t="s">
        <v>209</v>
      </c>
      <c r="C604" s="138">
        <f>SUM(C605:C617)</f>
        <v>2151200</v>
      </c>
      <c r="D604" s="138">
        <f>SUM(D605:D617)</f>
        <v>48400</v>
      </c>
    </row>
    <row r="605" spans="1:4" s="97" customFormat="1" x14ac:dyDescent="0.2">
      <c r="A605" s="120">
        <v>412100</v>
      </c>
      <c r="B605" s="121" t="s">
        <v>91</v>
      </c>
      <c r="C605" s="127">
        <v>320100</v>
      </c>
      <c r="D605" s="127">
        <v>0</v>
      </c>
    </row>
    <row r="606" spans="1:4" s="97" customFormat="1" ht="46.5" x14ac:dyDescent="0.2">
      <c r="A606" s="120">
        <v>412200</v>
      </c>
      <c r="B606" s="121" t="s">
        <v>218</v>
      </c>
      <c r="C606" s="127">
        <v>600100</v>
      </c>
      <c r="D606" s="127">
        <v>0</v>
      </c>
    </row>
    <row r="607" spans="1:4" s="97" customFormat="1" x14ac:dyDescent="0.2">
      <c r="A607" s="120">
        <v>412300</v>
      </c>
      <c r="B607" s="121" t="s">
        <v>92</v>
      </c>
      <c r="C607" s="127">
        <v>112000</v>
      </c>
      <c r="D607" s="127">
        <v>0</v>
      </c>
    </row>
    <row r="608" spans="1:4" s="97" customFormat="1" x14ac:dyDescent="0.2">
      <c r="A608" s="120">
        <v>412500</v>
      </c>
      <c r="B608" s="121" t="s">
        <v>94</v>
      </c>
      <c r="C608" s="127">
        <v>215300</v>
      </c>
      <c r="D608" s="127">
        <v>0</v>
      </c>
    </row>
    <row r="609" spans="1:4" s="97" customFormat="1" x14ac:dyDescent="0.2">
      <c r="A609" s="120">
        <v>412600</v>
      </c>
      <c r="B609" s="121" t="s">
        <v>219</v>
      </c>
      <c r="C609" s="127">
        <v>218000</v>
      </c>
      <c r="D609" s="127">
        <v>0</v>
      </c>
    </row>
    <row r="610" spans="1:4" s="97" customFormat="1" x14ac:dyDescent="0.2">
      <c r="A610" s="120">
        <v>412700</v>
      </c>
      <c r="B610" s="121" t="s">
        <v>206</v>
      </c>
      <c r="C610" s="127">
        <v>558000</v>
      </c>
      <c r="D610" s="127">
        <v>48400</v>
      </c>
    </row>
    <row r="611" spans="1:4" s="97" customFormat="1" x14ac:dyDescent="0.2">
      <c r="A611" s="120">
        <v>412900</v>
      </c>
      <c r="B611" s="129" t="s">
        <v>531</v>
      </c>
      <c r="C611" s="127">
        <v>4000</v>
      </c>
      <c r="D611" s="127">
        <v>0</v>
      </c>
    </row>
    <row r="612" spans="1:4" s="97" customFormat="1" x14ac:dyDescent="0.2">
      <c r="A612" s="120">
        <v>412900</v>
      </c>
      <c r="B612" s="129" t="s">
        <v>299</v>
      </c>
      <c r="C612" s="127">
        <v>4000</v>
      </c>
      <c r="D612" s="127">
        <v>0</v>
      </c>
    </row>
    <row r="613" spans="1:4" s="97" customFormat="1" x14ac:dyDescent="0.2">
      <c r="A613" s="120">
        <v>412900</v>
      </c>
      <c r="B613" s="129" t="s">
        <v>316</v>
      </c>
      <c r="C613" s="127">
        <v>1200</v>
      </c>
      <c r="D613" s="127">
        <v>0</v>
      </c>
    </row>
    <row r="614" spans="1:4" s="97" customFormat="1" ht="46.5" x14ac:dyDescent="0.2">
      <c r="A614" s="120">
        <v>412900</v>
      </c>
      <c r="B614" s="129" t="s">
        <v>317</v>
      </c>
      <c r="C614" s="127">
        <v>38300</v>
      </c>
      <c r="D614" s="127">
        <v>0</v>
      </c>
    </row>
    <row r="615" spans="1:4" s="97" customFormat="1" ht="46.5" x14ac:dyDescent="0.2">
      <c r="A615" s="120">
        <v>412900</v>
      </c>
      <c r="B615" s="129" t="s">
        <v>318</v>
      </c>
      <c r="C615" s="127">
        <v>33200</v>
      </c>
      <c r="D615" s="127">
        <v>0</v>
      </c>
    </row>
    <row r="616" spans="1:4" s="97" customFormat="1" x14ac:dyDescent="0.2">
      <c r="A616" s="120">
        <v>412900</v>
      </c>
      <c r="B616" s="121" t="s">
        <v>301</v>
      </c>
      <c r="C616" s="127">
        <v>5000</v>
      </c>
      <c r="D616" s="127">
        <v>0</v>
      </c>
    </row>
    <row r="617" spans="1:4" s="97" customFormat="1" x14ac:dyDescent="0.2">
      <c r="A617" s="120">
        <v>412900</v>
      </c>
      <c r="B617" s="121" t="s">
        <v>556</v>
      </c>
      <c r="C617" s="127">
        <v>42000</v>
      </c>
      <c r="D617" s="127">
        <v>0</v>
      </c>
    </row>
    <row r="618" spans="1:4" s="97" customFormat="1" x14ac:dyDescent="0.2">
      <c r="A618" s="130">
        <v>510000</v>
      </c>
      <c r="B618" s="128" t="s">
        <v>153</v>
      </c>
      <c r="C618" s="138">
        <f>C619+C621+0</f>
        <v>215000</v>
      </c>
      <c r="D618" s="138">
        <f>D619+D621+0</f>
        <v>0</v>
      </c>
    </row>
    <row r="619" spans="1:4" s="97" customFormat="1" x14ac:dyDescent="0.2">
      <c r="A619" s="130">
        <v>511000</v>
      </c>
      <c r="B619" s="128" t="s">
        <v>154</v>
      </c>
      <c r="C619" s="138">
        <f>SUM(C620:C620)</f>
        <v>120000</v>
      </c>
      <c r="D619" s="138">
        <f>SUM(D620:D620)</f>
        <v>0</v>
      </c>
    </row>
    <row r="620" spans="1:4" s="97" customFormat="1" x14ac:dyDescent="0.2">
      <c r="A620" s="120">
        <v>511300</v>
      </c>
      <c r="B620" s="121" t="s">
        <v>157</v>
      </c>
      <c r="C620" s="127">
        <v>120000</v>
      </c>
      <c r="D620" s="127">
        <v>0</v>
      </c>
    </row>
    <row r="621" spans="1:4" s="139" customFormat="1" ht="46.5" x14ac:dyDescent="0.2">
      <c r="A621" s="130">
        <v>516000</v>
      </c>
      <c r="B621" s="128" t="s">
        <v>164</v>
      </c>
      <c r="C621" s="138">
        <f>C622</f>
        <v>95000</v>
      </c>
      <c r="D621" s="138">
        <f>D622</f>
        <v>0</v>
      </c>
    </row>
    <row r="622" spans="1:4" s="97" customFormat="1" ht="46.5" x14ac:dyDescent="0.2">
      <c r="A622" s="120">
        <v>516100</v>
      </c>
      <c r="B622" s="121" t="s">
        <v>164</v>
      </c>
      <c r="C622" s="127">
        <v>95000</v>
      </c>
      <c r="D622" s="127">
        <v>0</v>
      </c>
    </row>
    <row r="623" spans="1:4" s="139" customFormat="1" x14ac:dyDescent="0.2">
      <c r="A623" s="130">
        <v>630000</v>
      </c>
      <c r="B623" s="128" t="s">
        <v>194</v>
      </c>
      <c r="C623" s="138">
        <f>C624+C627</f>
        <v>395600</v>
      </c>
      <c r="D623" s="138">
        <f>D624+D627</f>
        <v>0</v>
      </c>
    </row>
    <row r="624" spans="1:4" s="139" customFormat="1" x14ac:dyDescent="0.2">
      <c r="A624" s="130">
        <v>631000</v>
      </c>
      <c r="B624" s="128" t="s">
        <v>126</v>
      </c>
      <c r="C624" s="138">
        <f>C626+C625</f>
        <v>38300</v>
      </c>
      <c r="D624" s="138">
        <f>D626+D625</f>
        <v>0</v>
      </c>
    </row>
    <row r="625" spans="1:4" s="139" customFormat="1" x14ac:dyDescent="0.2">
      <c r="A625" s="120">
        <v>631200</v>
      </c>
      <c r="B625" s="121" t="s">
        <v>197</v>
      </c>
      <c r="C625" s="127">
        <v>7000</v>
      </c>
      <c r="D625" s="127">
        <v>0</v>
      </c>
    </row>
    <row r="626" spans="1:4" s="97" customFormat="1" x14ac:dyDescent="0.2">
      <c r="A626" s="120">
        <v>631900</v>
      </c>
      <c r="B626" s="121" t="s">
        <v>341</v>
      </c>
      <c r="C626" s="127">
        <v>31300</v>
      </c>
      <c r="D626" s="127">
        <v>0</v>
      </c>
    </row>
    <row r="627" spans="1:4" s="139" customFormat="1" ht="46.5" x14ac:dyDescent="0.2">
      <c r="A627" s="130">
        <v>638000</v>
      </c>
      <c r="B627" s="128" t="s">
        <v>127</v>
      </c>
      <c r="C627" s="138">
        <f>C628</f>
        <v>357300</v>
      </c>
      <c r="D627" s="138">
        <f>D628</f>
        <v>0</v>
      </c>
    </row>
    <row r="628" spans="1:4" s="97" customFormat="1" x14ac:dyDescent="0.2">
      <c r="A628" s="120">
        <v>638100</v>
      </c>
      <c r="B628" s="121" t="s">
        <v>199</v>
      </c>
      <c r="C628" s="127">
        <v>357300</v>
      </c>
      <c r="D628" s="127">
        <v>0</v>
      </c>
    </row>
    <row r="629" spans="1:4" s="97" customFormat="1" x14ac:dyDescent="0.2">
      <c r="A629" s="142"/>
      <c r="B629" s="133" t="s">
        <v>236</v>
      </c>
      <c r="C629" s="140">
        <f>C598+C618+C623</f>
        <v>19769200.000000004</v>
      </c>
      <c r="D629" s="140">
        <f>D598+D618+D623</f>
        <v>48400</v>
      </c>
    </row>
    <row r="630" spans="1:4" s="97" customFormat="1" x14ac:dyDescent="0.2">
      <c r="A630" s="108"/>
      <c r="B630" s="109"/>
      <c r="C630" s="110"/>
      <c r="D630" s="110"/>
    </row>
    <row r="631" spans="1:4" s="97" customFormat="1" x14ac:dyDescent="0.2">
      <c r="A631" s="118"/>
      <c r="B631" s="109"/>
      <c r="C631" s="137"/>
      <c r="D631" s="137"/>
    </row>
    <row r="632" spans="1:4" s="97" customFormat="1" x14ac:dyDescent="0.2">
      <c r="A632" s="120" t="s">
        <v>557</v>
      </c>
      <c r="B632" s="128"/>
      <c r="C632" s="137"/>
      <c r="D632" s="137"/>
    </row>
    <row r="633" spans="1:4" s="97" customFormat="1" x14ac:dyDescent="0.2">
      <c r="A633" s="120" t="s">
        <v>243</v>
      </c>
      <c r="B633" s="128"/>
      <c r="C633" s="137"/>
      <c r="D633" s="137"/>
    </row>
    <row r="634" spans="1:4" s="97" customFormat="1" x14ac:dyDescent="0.2">
      <c r="A634" s="120" t="s">
        <v>342</v>
      </c>
      <c r="B634" s="128"/>
      <c r="C634" s="137"/>
      <c r="D634" s="137"/>
    </row>
    <row r="635" spans="1:4" s="97" customFormat="1" x14ac:dyDescent="0.2">
      <c r="A635" s="120" t="s">
        <v>530</v>
      </c>
      <c r="B635" s="128"/>
      <c r="C635" s="137"/>
      <c r="D635" s="137"/>
    </row>
    <row r="636" spans="1:4" s="97" customFormat="1" x14ac:dyDescent="0.2">
      <c r="A636" s="120"/>
      <c r="B636" s="122"/>
      <c r="C636" s="110"/>
      <c r="D636" s="110"/>
    </row>
    <row r="637" spans="1:4" s="97" customFormat="1" x14ac:dyDescent="0.2">
      <c r="A637" s="130">
        <v>410000</v>
      </c>
      <c r="B637" s="124" t="s">
        <v>87</v>
      </c>
      <c r="C637" s="138">
        <f>C638+C643+C653</f>
        <v>10956000</v>
      </c>
      <c r="D637" s="138">
        <f>D638+D643+D653</f>
        <v>0</v>
      </c>
    </row>
    <row r="638" spans="1:4" s="97" customFormat="1" x14ac:dyDescent="0.2">
      <c r="A638" s="130">
        <v>411000</v>
      </c>
      <c r="B638" s="124" t="s">
        <v>204</v>
      </c>
      <c r="C638" s="138">
        <f t="shared" ref="C638" si="68">SUM(C639:C642)</f>
        <v>6544000</v>
      </c>
      <c r="D638" s="138">
        <f t="shared" ref="D638" si="69">SUM(D639:D642)</f>
        <v>0</v>
      </c>
    </row>
    <row r="639" spans="1:4" s="97" customFormat="1" x14ac:dyDescent="0.2">
      <c r="A639" s="120">
        <v>411100</v>
      </c>
      <c r="B639" s="121" t="s">
        <v>88</v>
      </c>
      <c r="C639" s="127">
        <v>5993000</v>
      </c>
      <c r="D639" s="127">
        <v>0</v>
      </c>
    </row>
    <row r="640" spans="1:4" s="97" customFormat="1" ht="46.5" x14ac:dyDescent="0.2">
      <c r="A640" s="120">
        <v>411200</v>
      </c>
      <c r="B640" s="121" t="s">
        <v>217</v>
      </c>
      <c r="C640" s="127">
        <v>251000</v>
      </c>
      <c r="D640" s="127">
        <v>0</v>
      </c>
    </row>
    <row r="641" spans="1:4" s="97" customFormat="1" ht="46.5" x14ac:dyDescent="0.2">
      <c r="A641" s="120">
        <v>411300</v>
      </c>
      <c r="B641" s="121" t="s">
        <v>89</v>
      </c>
      <c r="C641" s="127">
        <v>220000</v>
      </c>
      <c r="D641" s="127">
        <v>0</v>
      </c>
    </row>
    <row r="642" spans="1:4" s="97" customFormat="1" x14ac:dyDescent="0.2">
      <c r="A642" s="120">
        <v>411400</v>
      </c>
      <c r="B642" s="121" t="s">
        <v>90</v>
      </c>
      <c r="C642" s="127">
        <v>80000</v>
      </c>
      <c r="D642" s="127">
        <v>0</v>
      </c>
    </row>
    <row r="643" spans="1:4" s="97" customFormat="1" x14ac:dyDescent="0.2">
      <c r="A643" s="130">
        <v>412000</v>
      </c>
      <c r="B643" s="128" t="s">
        <v>209</v>
      </c>
      <c r="C643" s="138">
        <f>SUM(C644:C652)</f>
        <v>4411000</v>
      </c>
      <c r="D643" s="138">
        <f>SUM(D644:D652)</f>
        <v>0</v>
      </c>
    </row>
    <row r="644" spans="1:4" s="97" customFormat="1" ht="46.5" x14ac:dyDescent="0.2">
      <c r="A644" s="120">
        <v>412200</v>
      </c>
      <c r="B644" s="121" t="s">
        <v>218</v>
      </c>
      <c r="C644" s="127">
        <v>2220000</v>
      </c>
      <c r="D644" s="127">
        <v>0</v>
      </c>
    </row>
    <row r="645" spans="1:4" s="97" customFormat="1" x14ac:dyDescent="0.2">
      <c r="A645" s="120">
        <v>412300</v>
      </c>
      <c r="B645" s="121" t="s">
        <v>92</v>
      </c>
      <c r="C645" s="127">
        <v>303000</v>
      </c>
      <c r="D645" s="127">
        <v>0</v>
      </c>
    </row>
    <row r="646" spans="1:4" s="97" customFormat="1" x14ac:dyDescent="0.2">
      <c r="A646" s="120">
        <v>412500</v>
      </c>
      <c r="B646" s="121" t="s">
        <v>94</v>
      </c>
      <c r="C646" s="127">
        <v>750000</v>
      </c>
      <c r="D646" s="127">
        <v>0</v>
      </c>
    </row>
    <row r="647" spans="1:4" s="97" customFormat="1" x14ac:dyDescent="0.2">
      <c r="A647" s="120">
        <v>412600</v>
      </c>
      <c r="B647" s="121" t="s">
        <v>219</v>
      </c>
      <c r="C647" s="127">
        <v>10000</v>
      </c>
      <c r="D647" s="127">
        <v>0</v>
      </c>
    </row>
    <row r="648" spans="1:4" s="97" customFormat="1" x14ac:dyDescent="0.2">
      <c r="A648" s="120">
        <v>412700</v>
      </c>
      <c r="B648" s="121" t="s">
        <v>206</v>
      </c>
      <c r="C648" s="127">
        <v>1105999.9999999998</v>
      </c>
      <c r="D648" s="127">
        <v>0</v>
      </c>
    </row>
    <row r="649" spans="1:4" s="97" customFormat="1" x14ac:dyDescent="0.2">
      <c r="A649" s="120">
        <v>412900</v>
      </c>
      <c r="B649" s="129" t="s">
        <v>531</v>
      </c>
      <c r="C649" s="127">
        <v>3000</v>
      </c>
      <c r="D649" s="127">
        <v>0</v>
      </c>
    </row>
    <row r="650" spans="1:4" s="97" customFormat="1" x14ac:dyDescent="0.2">
      <c r="A650" s="120">
        <v>412900</v>
      </c>
      <c r="B650" s="129" t="s">
        <v>316</v>
      </c>
      <c r="C650" s="127">
        <v>4800</v>
      </c>
      <c r="D650" s="127">
        <v>0</v>
      </c>
    </row>
    <row r="651" spans="1:4" s="97" customFormat="1" ht="46.5" x14ac:dyDescent="0.2">
      <c r="A651" s="120">
        <v>412900</v>
      </c>
      <c r="B651" s="129" t="s">
        <v>317</v>
      </c>
      <c r="C651" s="127">
        <v>1200</v>
      </c>
      <c r="D651" s="127">
        <v>0</v>
      </c>
    </row>
    <row r="652" spans="1:4" s="97" customFormat="1" ht="46.5" x14ac:dyDescent="0.2">
      <c r="A652" s="120">
        <v>412900</v>
      </c>
      <c r="B652" s="129" t="s">
        <v>318</v>
      </c>
      <c r="C652" s="127">
        <v>13000</v>
      </c>
      <c r="D652" s="127">
        <v>0</v>
      </c>
    </row>
    <row r="653" spans="1:4" s="139" customFormat="1" ht="46.5" x14ac:dyDescent="0.2">
      <c r="A653" s="130">
        <v>418000</v>
      </c>
      <c r="B653" s="128" t="s">
        <v>213</v>
      </c>
      <c r="C653" s="138">
        <f>C654</f>
        <v>1000</v>
      </c>
      <c r="D653" s="138">
        <f>D654</f>
        <v>0</v>
      </c>
    </row>
    <row r="654" spans="1:4" s="97" customFormat="1" x14ac:dyDescent="0.2">
      <c r="A654" s="120">
        <v>418400</v>
      </c>
      <c r="B654" s="121" t="s">
        <v>148</v>
      </c>
      <c r="C654" s="127">
        <v>1000</v>
      </c>
      <c r="D654" s="127">
        <v>0</v>
      </c>
    </row>
    <row r="655" spans="1:4" s="97" customFormat="1" x14ac:dyDescent="0.2">
      <c r="A655" s="130">
        <v>510000</v>
      </c>
      <c r="B655" s="128" t="s">
        <v>153</v>
      </c>
      <c r="C655" s="138">
        <f>C656+C661+C659</f>
        <v>1460500</v>
      </c>
      <c r="D655" s="138">
        <f>D656+D661+D659</f>
        <v>0</v>
      </c>
    </row>
    <row r="656" spans="1:4" s="97" customFormat="1" x14ac:dyDescent="0.2">
      <c r="A656" s="130">
        <v>511000</v>
      </c>
      <c r="B656" s="128" t="s">
        <v>154</v>
      </c>
      <c r="C656" s="138">
        <f>SUM(C657:C658)</f>
        <v>393000</v>
      </c>
      <c r="D656" s="138">
        <f>SUM(D657:D658)</f>
        <v>0</v>
      </c>
    </row>
    <row r="657" spans="1:4" s="97" customFormat="1" x14ac:dyDescent="0.2">
      <c r="A657" s="120">
        <v>511300</v>
      </c>
      <c r="B657" s="121" t="s">
        <v>157</v>
      </c>
      <c r="C657" s="127">
        <v>391500</v>
      </c>
      <c r="D657" s="127">
        <v>0</v>
      </c>
    </row>
    <row r="658" spans="1:4" s="97" customFormat="1" x14ac:dyDescent="0.2">
      <c r="A658" s="120">
        <v>511400</v>
      </c>
      <c r="B658" s="121" t="s">
        <v>158</v>
      </c>
      <c r="C658" s="127">
        <v>1500</v>
      </c>
      <c r="D658" s="127">
        <v>0</v>
      </c>
    </row>
    <row r="659" spans="1:4" s="139" customFormat="1" x14ac:dyDescent="0.2">
      <c r="A659" s="130">
        <v>513000</v>
      </c>
      <c r="B659" s="128" t="s">
        <v>162</v>
      </c>
      <c r="C659" s="138">
        <f>C660</f>
        <v>877500</v>
      </c>
      <c r="D659" s="138">
        <f>D660</f>
        <v>0</v>
      </c>
    </row>
    <row r="660" spans="1:4" s="97" customFormat="1" x14ac:dyDescent="0.2">
      <c r="A660" s="120">
        <v>513700</v>
      </c>
      <c r="B660" s="121" t="s">
        <v>333</v>
      </c>
      <c r="C660" s="127">
        <v>877500</v>
      </c>
      <c r="D660" s="127">
        <v>0</v>
      </c>
    </row>
    <row r="661" spans="1:4" s="97" customFormat="1" ht="46.5" x14ac:dyDescent="0.2">
      <c r="A661" s="130">
        <v>516000</v>
      </c>
      <c r="B661" s="128" t="s">
        <v>164</v>
      </c>
      <c r="C661" s="138">
        <f>SUM(C662)</f>
        <v>190000</v>
      </c>
      <c r="D661" s="138">
        <f>SUM(D662)</f>
        <v>0</v>
      </c>
    </row>
    <row r="662" spans="1:4" s="97" customFormat="1" ht="46.5" x14ac:dyDescent="0.2">
      <c r="A662" s="120">
        <v>516100</v>
      </c>
      <c r="B662" s="121" t="s">
        <v>164</v>
      </c>
      <c r="C662" s="127">
        <v>190000</v>
      </c>
      <c r="D662" s="127">
        <v>0</v>
      </c>
    </row>
    <row r="663" spans="1:4" s="139" customFormat="1" x14ac:dyDescent="0.2">
      <c r="A663" s="130">
        <v>630000</v>
      </c>
      <c r="B663" s="128" t="s">
        <v>194</v>
      </c>
      <c r="C663" s="138">
        <f>C664+C666</f>
        <v>153700</v>
      </c>
      <c r="D663" s="138">
        <f>D664+D666</f>
        <v>0</v>
      </c>
    </row>
    <row r="664" spans="1:4" s="139" customFormat="1" x14ac:dyDescent="0.2">
      <c r="A664" s="130">
        <v>631000</v>
      </c>
      <c r="B664" s="128" t="s">
        <v>126</v>
      </c>
      <c r="C664" s="138">
        <f>C665+0</f>
        <v>38700</v>
      </c>
      <c r="D664" s="138">
        <f>D665+0</f>
        <v>0</v>
      </c>
    </row>
    <row r="665" spans="1:4" s="97" customFormat="1" x14ac:dyDescent="0.2">
      <c r="A665" s="120">
        <v>631100</v>
      </c>
      <c r="B665" s="121" t="s">
        <v>196</v>
      </c>
      <c r="C665" s="127">
        <v>38700</v>
      </c>
      <c r="D665" s="127">
        <v>0</v>
      </c>
    </row>
    <row r="666" spans="1:4" s="139" customFormat="1" ht="46.5" x14ac:dyDescent="0.2">
      <c r="A666" s="130">
        <v>638000</v>
      </c>
      <c r="B666" s="128" t="s">
        <v>127</v>
      </c>
      <c r="C666" s="138">
        <f>C667</f>
        <v>115000</v>
      </c>
      <c r="D666" s="138">
        <f>D667</f>
        <v>0</v>
      </c>
    </row>
    <row r="667" spans="1:4" s="97" customFormat="1" x14ac:dyDescent="0.2">
      <c r="A667" s="120">
        <v>638100</v>
      </c>
      <c r="B667" s="121" t="s">
        <v>199</v>
      </c>
      <c r="C667" s="127">
        <v>115000</v>
      </c>
      <c r="D667" s="127">
        <v>0</v>
      </c>
    </row>
    <row r="668" spans="1:4" s="97" customFormat="1" x14ac:dyDescent="0.2">
      <c r="A668" s="142"/>
      <c r="B668" s="133" t="s">
        <v>236</v>
      </c>
      <c r="C668" s="140">
        <f>C637+C655+C663</f>
        <v>12570200</v>
      </c>
      <c r="D668" s="140">
        <f>D637+D655+D663</f>
        <v>0</v>
      </c>
    </row>
    <row r="669" spans="1:4" s="97" customFormat="1" x14ac:dyDescent="0.2">
      <c r="A669" s="108"/>
      <c r="B669" s="109"/>
      <c r="C669" s="110"/>
      <c r="D669" s="110"/>
    </row>
    <row r="670" spans="1:4" s="97" customFormat="1" x14ac:dyDescent="0.2">
      <c r="A670" s="118"/>
      <c r="B670" s="109"/>
      <c r="C670" s="137"/>
      <c r="D670" s="137"/>
    </row>
    <row r="671" spans="1:4" s="97" customFormat="1" x14ac:dyDescent="0.2">
      <c r="A671" s="120" t="s">
        <v>558</v>
      </c>
      <c r="B671" s="128"/>
      <c r="C671" s="137"/>
      <c r="D671" s="137"/>
    </row>
    <row r="672" spans="1:4" s="97" customFormat="1" x14ac:dyDescent="0.2">
      <c r="A672" s="120" t="s">
        <v>243</v>
      </c>
      <c r="B672" s="128"/>
      <c r="C672" s="137"/>
      <c r="D672" s="137"/>
    </row>
    <row r="673" spans="1:4" s="97" customFormat="1" x14ac:dyDescent="0.2">
      <c r="A673" s="120" t="s">
        <v>343</v>
      </c>
      <c r="B673" s="128"/>
      <c r="C673" s="137"/>
      <c r="D673" s="137"/>
    </row>
    <row r="674" spans="1:4" s="97" customFormat="1" x14ac:dyDescent="0.2">
      <c r="A674" s="120" t="s">
        <v>530</v>
      </c>
      <c r="B674" s="128"/>
      <c r="C674" s="137"/>
      <c r="D674" s="137"/>
    </row>
    <row r="675" spans="1:4" s="97" customFormat="1" x14ac:dyDescent="0.2">
      <c r="A675" s="120"/>
      <c r="B675" s="122"/>
      <c r="C675" s="110"/>
      <c r="D675" s="110"/>
    </row>
    <row r="676" spans="1:4" s="97" customFormat="1" x14ac:dyDescent="0.2">
      <c r="A676" s="130">
        <v>410000</v>
      </c>
      <c r="B676" s="124" t="s">
        <v>87</v>
      </c>
      <c r="C676" s="138">
        <f>C677+C681</f>
        <v>345700</v>
      </c>
      <c r="D676" s="138">
        <f>D677+D681</f>
        <v>75000</v>
      </c>
    </row>
    <row r="677" spans="1:4" s="97" customFormat="1" x14ac:dyDescent="0.2">
      <c r="A677" s="130">
        <v>411000</v>
      </c>
      <c r="B677" s="124" t="s">
        <v>204</v>
      </c>
      <c r="C677" s="138">
        <f>SUM(C678:C680)</f>
        <v>253400</v>
      </c>
      <c r="D677" s="138">
        <f>SUM(D678:D680)</f>
        <v>0</v>
      </c>
    </row>
    <row r="678" spans="1:4" s="97" customFormat="1" x14ac:dyDescent="0.2">
      <c r="A678" s="120">
        <v>411100</v>
      </c>
      <c r="B678" s="121" t="s">
        <v>88</v>
      </c>
      <c r="C678" s="127">
        <v>247900</v>
      </c>
      <c r="D678" s="127">
        <v>0</v>
      </c>
    </row>
    <row r="679" spans="1:4" s="97" customFormat="1" ht="46.5" x14ac:dyDescent="0.2">
      <c r="A679" s="120">
        <v>411200</v>
      </c>
      <c r="B679" s="121" t="s">
        <v>217</v>
      </c>
      <c r="C679" s="127">
        <v>4700</v>
      </c>
      <c r="D679" s="127">
        <v>0</v>
      </c>
    </row>
    <row r="680" spans="1:4" s="97" customFormat="1" ht="46.5" x14ac:dyDescent="0.2">
      <c r="A680" s="120">
        <v>411300</v>
      </c>
      <c r="B680" s="121" t="s">
        <v>89</v>
      </c>
      <c r="C680" s="127">
        <v>800</v>
      </c>
      <c r="D680" s="127">
        <v>0</v>
      </c>
    </row>
    <row r="681" spans="1:4" s="97" customFormat="1" x14ac:dyDescent="0.2">
      <c r="A681" s="130">
        <v>412000</v>
      </c>
      <c r="B681" s="128" t="s">
        <v>209</v>
      </c>
      <c r="C681" s="138">
        <f>SUM(C682:C692)</f>
        <v>92300</v>
      </c>
      <c r="D681" s="138">
        <f>SUM(D682:D692)</f>
        <v>75000</v>
      </c>
    </row>
    <row r="682" spans="1:4" s="97" customFormat="1" ht="46.5" x14ac:dyDescent="0.2">
      <c r="A682" s="120">
        <v>412200</v>
      </c>
      <c r="B682" s="121" t="s">
        <v>218</v>
      </c>
      <c r="C682" s="127">
        <v>3200</v>
      </c>
      <c r="D682" s="127">
        <v>0</v>
      </c>
    </row>
    <row r="683" spans="1:4" s="97" customFormat="1" x14ac:dyDescent="0.2">
      <c r="A683" s="120">
        <v>412300</v>
      </c>
      <c r="B683" s="121" t="s">
        <v>92</v>
      </c>
      <c r="C683" s="127">
        <v>1200</v>
      </c>
      <c r="D683" s="127">
        <v>0</v>
      </c>
    </row>
    <row r="684" spans="1:4" s="97" customFormat="1" x14ac:dyDescent="0.2">
      <c r="A684" s="120">
        <v>412500</v>
      </c>
      <c r="B684" s="121" t="s">
        <v>94</v>
      </c>
      <c r="C684" s="127">
        <v>7200</v>
      </c>
      <c r="D684" s="127">
        <v>0</v>
      </c>
    </row>
    <row r="685" spans="1:4" s="97" customFormat="1" x14ac:dyDescent="0.2">
      <c r="A685" s="120">
        <v>412600</v>
      </c>
      <c r="B685" s="121" t="s">
        <v>219</v>
      </c>
      <c r="C685" s="127">
        <v>60100</v>
      </c>
      <c r="D685" s="127">
        <v>0</v>
      </c>
    </row>
    <row r="686" spans="1:4" s="97" customFormat="1" x14ac:dyDescent="0.2">
      <c r="A686" s="120">
        <v>412700</v>
      </c>
      <c r="B686" s="121" t="s">
        <v>206</v>
      </c>
      <c r="C686" s="127">
        <v>8400</v>
      </c>
      <c r="D686" s="127">
        <v>0</v>
      </c>
    </row>
    <row r="687" spans="1:4" s="97" customFormat="1" x14ac:dyDescent="0.2">
      <c r="A687" s="120">
        <v>412900</v>
      </c>
      <c r="B687" s="129" t="s">
        <v>531</v>
      </c>
      <c r="C687" s="127">
        <v>500</v>
      </c>
      <c r="D687" s="127">
        <v>0</v>
      </c>
    </row>
    <row r="688" spans="1:4" s="97" customFormat="1" x14ac:dyDescent="0.2">
      <c r="A688" s="120">
        <v>412900</v>
      </c>
      <c r="B688" s="129" t="s">
        <v>299</v>
      </c>
      <c r="C688" s="127">
        <v>9100</v>
      </c>
      <c r="D688" s="127">
        <v>0</v>
      </c>
    </row>
    <row r="689" spans="1:4" s="97" customFormat="1" x14ac:dyDescent="0.2">
      <c r="A689" s="120">
        <v>412900</v>
      </c>
      <c r="B689" s="129" t="s">
        <v>316</v>
      </c>
      <c r="C689" s="127">
        <v>100</v>
      </c>
      <c r="D689" s="127">
        <v>0</v>
      </c>
    </row>
    <row r="690" spans="1:4" s="97" customFormat="1" ht="46.5" x14ac:dyDescent="0.2">
      <c r="A690" s="120">
        <v>412900</v>
      </c>
      <c r="B690" s="129" t="s">
        <v>317</v>
      </c>
      <c r="C690" s="127">
        <v>1500</v>
      </c>
      <c r="D690" s="127">
        <v>0</v>
      </c>
    </row>
    <row r="691" spans="1:4" s="97" customFormat="1" ht="46.5" x14ac:dyDescent="0.2">
      <c r="A691" s="120">
        <v>412900</v>
      </c>
      <c r="B691" s="121" t="s">
        <v>318</v>
      </c>
      <c r="C691" s="127">
        <v>600</v>
      </c>
      <c r="D691" s="127">
        <v>0</v>
      </c>
    </row>
    <row r="692" spans="1:4" s="97" customFormat="1" x14ac:dyDescent="0.2">
      <c r="A692" s="120">
        <v>412900</v>
      </c>
      <c r="B692" s="121" t="s">
        <v>301</v>
      </c>
      <c r="C692" s="127">
        <v>400</v>
      </c>
      <c r="D692" s="127">
        <v>75000</v>
      </c>
    </row>
    <row r="693" spans="1:4" s="97" customFormat="1" x14ac:dyDescent="0.2">
      <c r="A693" s="130">
        <v>510000</v>
      </c>
      <c r="B693" s="128" t="s">
        <v>153</v>
      </c>
      <c r="C693" s="138">
        <f>C694+0+C696+0</f>
        <v>17000</v>
      </c>
      <c r="D693" s="138">
        <f>D694+0+D696+0</f>
        <v>0</v>
      </c>
    </row>
    <row r="694" spans="1:4" s="97" customFormat="1" x14ac:dyDescent="0.2">
      <c r="A694" s="130">
        <v>511000</v>
      </c>
      <c r="B694" s="128" t="s">
        <v>154</v>
      </c>
      <c r="C694" s="138">
        <f>SUM(C695:C695)</f>
        <v>12000</v>
      </c>
      <c r="D694" s="138">
        <f>SUM(D695:D695)</f>
        <v>0</v>
      </c>
    </row>
    <row r="695" spans="1:4" s="97" customFormat="1" x14ac:dyDescent="0.2">
      <c r="A695" s="120">
        <v>511300</v>
      </c>
      <c r="B695" s="121" t="s">
        <v>157</v>
      </c>
      <c r="C695" s="127">
        <v>12000</v>
      </c>
      <c r="D695" s="127">
        <v>0</v>
      </c>
    </row>
    <row r="696" spans="1:4" s="139" customFormat="1" ht="46.5" x14ac:dyDescent="0.2">
      <c r="A696" s="130">
        <v>516000</v>
      </c>
      <c r="B696" s="128" t="s">
        <v>164</v>
      </c>
      <c r="C696" s="138">
        <f>C697</f>
        <v>5000</v>
      </c>
      <c r="D696" s="138">
        <f>D697</f>
        <v>0</v>
      </c>
    </row>
    <row r="697" spans="1:4" s="97" customFormat="1" ht="46.5" x14ac:dyDescent="0.2">
      <c r="A697" s="120">
        <v>516100</v>
      </c>
      <c r="B697" s="121" t="s">
        <v>164</v>
      </c>
      <c r="C697" s="127">
        <v>5000</v>
      </c>
      <c r="D697" s="127">
        <v>0</v>
      </c>
    </row>
    <row r="698" spans="1:4" s="139" customFormat="1" x14ac:dyDescent="0.2">
      <c r="A698" s="130">
        <v>630000</v>
      </c>
      <c r="B698" s="128" t="s">
        <v>194</v>
      </c>
      <c r="C698" s="138">
        <f>C699+0</f>
        <v>11400</v>
      </c>
      <c r="D698" s="138">
        <f>D699+0</f>
        <v>0</v>
      </c>
    </row>
    <row r="699" spans="1:4" s="139" customFormat="1" x14ac:dyDescent="0.2">
      <c r="A699" s="130">
        <v>631000</v>
      </c>
      <c r="B699" s="128" t="s">
        <v>126</v>
      </c>
      <c r="C699" s="138">
        <f>0+C701+C700</f>
        <v>11400</v>
      </c>
      <c r="D699" s="138">
        <f>0+D701+D700</f>
        <v>0</v>
      </c>
    </row>
    <row r="700" spans="1:4" s="97" customFormat="1" x14ac:dyDescent="0.2">
      <c r="A700" s="141">
        <v>631200</v>
      </c>
      <c r="B700" s="121" t="s">
        <v>197</v>
      </c>
      <c r="C700" s="127">
        <v>10900</v>
      </c>
      <c r="D700" s="127">
        <v>0</v>
      </c>
    </row>
    <row r="701" spans="1:4" s="97" customFormat="1" x14ac:dyDescent="0.2">
      <c r="A701" s="141">
        <v>631300</v>
      </c>
      <c r="B701" s="121" t="s">
        <v>198</v>
      </c>
      <c r="C701" s="127">
        <v>500</v>
      </c>
      <c r="D701" s="127">
        <v>0</v>
      </c>
    </row>
    <row r="702" spans="1:4" s="97" customFormat="1" x14ac:dyDescent="0.2">
      <c r="A702" s="142"/>
      <c r="B702" s="133" t="s">
        <v>236</v>
      </c>
      <c r="C702" s="140">
        <f>C676+C693+C698</f>
        <v>374100</v>
      </c>
      <c r="D702" s="140">
        <f>D676+D693+D698</f>
        <v>75000</v>
      </c>
    </row>
    <row r="703" spans="1:4" s="97" customFormat="1" x14ac:dyDescent="0.2">
      <c r="A703" s="108"/>
      <c r="B703" s="109"/>
      <c r="C703" s="110"/>
      <c r="D703" s="110"/>
    </row>
    <row r="704" spans="1:4" s="97" customFormat="1" x14ac:dyDescent="0.2">
      <c r="A704" s="118"/>
      <c r="B704" s="109"/>
      <c r="C704" s="137"/>
      <c r="D704" s="137"/>
    </row>
    <row r="705" spans="1:4" s="97" customFormat="1" x14ac:dyDescent="0.2">
      <c r="A705" s="120" t="s">
        <v>559</v>
      </c>
      <c r="B705" s="128"/>
      <c r="C705" s="137"/>
      <c r="D705" s="137"/>
    </row>
    <row r="706" spans="1:4" s="97" customFormat="1" x14ac:dyDescent="0.2">
      <c r="A706" s="120" t="s">
        <v>243</v>
      </c>
      <c r="B706" s="128"/>
      <c r="C706" s="137"/>
      <c r="D706" s="137"/>
    </row>
    <row r="707" spans="1:4" s="97" customFormat="1" x14ac:dyDescent="0.2">
      <c r="A707" s="120" t="s">
        <v>344</v>
      </c>
      <c r="B707" s="128"/>
      <c r="C707" s="137"/>
      <c r="D707" s="137"/>
    </row>
    <row r="708" spans="1:4" s="97" customFormat="1" x14ac:dyDescent="0.2">
      <c r="A708" s="120" t="s">
        <v>530</v>
      </c>
      <c r="B708" s="128"/>
      <c r="C708" s="137"/>
      <c r="D708" s="137"/>
    </row>
    <row r="709" spans="1:4" s="97" customFormat="1" x14ac:dyDescent="0.2">
      <c r="A709" s="120"/>
      <c r="B709" s="122"/>
      <c r="C709" s="110"/>
      <c r="D709" s="110"/>
    </row>
    <row r="710" spans="1:4" s="97" customFormat="1" x14ac:dyDescent="0.2">
      <c r="A710" s="130">
        <v>410000</v>
      </c>
      <c r="B710" s="124" t="s">
        <v>87</v>
      </c>
      <c r="C710" s="138">
        <f t="shared" ref="C710" si="70">C711+C716</f>
        <v>9603600</v>
      </c>
      <c r="D710" s="138">
        <f t="shared" ref="D710" si="71">D711+D716</f>
        <v>490000</v>
      </c>
    </row>
    <row r="711" spans="1:4" s="97" customFormat="1" x14ac:dyDescent="0.2">
      <c r="A711" s="130">
        <v>411000</v>
      </c>
      <c r="B711" s="124" t="s">
        <v>204</v>
      </c>
      <c r="C711" s="138">
        <f t="shared" ref="C711" si="72">SUM(C712:C715)</f>
        <v>8457400</v>
      </c>
      <c r="D711" s="138">
        <f t="shared" ref="D711" si="73">SUM(D712:D715)</f>
        <v>0</v>
      </c>
    </row>
    <row r="712" spans="1:4" s="97" customFormat="1" x14ac:dyDescent="0.2">
      <c r="A712" s="120">
        <v>411100</v>
      </c>
      <c r="B712" s="121" t="s">
        <v>88</v>
      </c>
      <c r="C712" s="127">
        <v>7923500</v>
      </c>
      <c r="D712" s="127">
        <v>0</v>
      </c>
    </row>
    <row r="713" spans="1:4" s="97" customFormat="1" ht="46.5" x14ac:dyDescent="0.2">
      <c r="A713" s="120">
        <v>411200</v>
      </c>
      <c r="B713" s="121" t="s">
        <v>217</v>
      </c>
      <c r="C713" s="127">
        <v>289400</v>
      </c>
      <c r="D713" s="127">
        <v>0</v>
      </c>
    </row>
    <row r="714" spans="1:4" s="97" customFormat="1" ht="46.5" x14ac:dyDescent="0.2">
      <c r="A714" s="120">
        <v>411300</v>
      </c>
      <c r="B714" s="121" t="s">
        <v>89</v>
      </c>
      <c r="C714" s="127">
        <v>144500</v>
      </c>
      <c r="D714" s="127">
        <v>0</v>
      </c>
    </row>
    <row r="715" spans="1:4" s="97" customFormat="1" x14ac:dyDescent="0.2">
      <c r="A715" s="120">
        <v>411400</v>
      </c>
      <c r="B715" s="121" t="s">
        <v>90</v>
      </c>
      <c r="C715" s="127">
        <v>100000</v>
      </c>
      <c r="D715" s="127">
        <v>0</v>
      </c>
    </row>
    <row r="716" spans="1:4" s="97" customFormat="1" x14ac:dyDescent="0.2">
      <c r="A716" s="130">
        <v>412000</v>
      </c>
      <c r="B716" s="128" t="s">
        <v>209</v>
      </c>
      <c r="C716" s="138">
        <f>SUM(C717:C729)</f>
        <v>1146200</v>
      </c>
      <c r="D716" s="138">
        <f>SUM(D717:D729)</f>
        <v>490000</v>
      </c>
    </row>
    <row r="717" spans="1:4" s="97" customFormat="1" x14ac:dyDescent="0.2">
      <c r="A717" s="141">
        <v>412100</v>
      </c>
      <c r="B717" s="121" t="s">
        <v>91</v>
      </c>
      <c r="C717" s="127">
        <v>12000</v>
      </c>
      <c r="D717" s="127">
        <v>0</v>
      </c>
    </row>
    <row r="718" spans="1:4" s="97" customFormat="1" ht="46.5" x14ac:dyDescent="0.2">
      <c r="A718" s="120">
        <v>412200</v>
      </c>
      <c r="B718" s="121" t="s">
        <v>218</v>
      </c>
      <c r="C718" s="127">
        <v>200000</v>
      </c>
      <c r="D718" s="127">
        <v>0</v>
      </c>
    </row>
    <row r="719" spans="1:4" s="97" customFormat="1" x14ac:dyDescent="0.2">
      <c r="A719" s="120">
        <v>412300</v>
      </c>
      <c r="B719" s="121" t="s">
        <v>92</v>
      </c>
      <c r="C719" s="127">
        <v>21599.999999999967</v>
      </c>
      <c r="D719" s="127">
        <v>0</v>
      </c>
    </row>
    <row r="720" spans="1:4" s="97" customFormat="1" x14ac:dyDescent="0.2">
      <c r="A720" s="120">
        <v>412400</v>
      </c>
      <c r="B720" s="121" t="s">
        <v>93</v>
      </c>
      <c r="C720" s="127">
        <v>22999.999999999982</v>
      </c>
      <c r="D720" s="127">
        <v>0</v>
      </c>
    </row>
    <row r="721" spans="1:4" s="97" customFormat="1" x14ac:dyDescent="0.2">
      <c r="A721" s="120">
        <v>412500</v>
      </c>
      <c r="B721" s="121" t="s">
        <v>94</v>
      </c>
      <c r="C721" s="127">
        <v>155500</v>
      </c>
      <c r="D721" s="127">
        <v>0</v>
      </c>
    </row>
    <row r="722" spans="1:4" s="97" customFormat="1" x14ac:dyDescent="0.2">
      <c r="A722" s="120">
        <v>412600</v>
      </c>
      <c r="B722" s="121" t="s">
        <v>219</v>
      </c>
      <c r="C722" s="127">
        <v>300000.00000000041</v>
      </c>
      <c r="D722" s="127">
        <v>0</v>
      </c>
    </row>
    <row r="723" spans="1:4" s="97" customFormat="1" x14ac:dyDescent="0.2">
      <c r="A723" s="120">
        <v>412700</v>
      </c>
      <c r="B723" s="121" t="s">
        <v>206</v>
      </c>
      <c r="C723" s="127">
        <v>280099.99999999953</v>
      </c>
      <c r="D723" s="127">
        <v>0</v>
      </c>
    </row>
    <row r="724" spans="1:4" s="97" customFormat="1" x14ac:dyDescent="0.2">
      <c r="A724" s="120">
        <v>412900</v>
      </c>
      <c r="B724" s="129" t="s">
        <v>531</v>
      </c>
      <c r="C724" s="127">
        <v>3500</v>
      </c>
      <c r="D724" s="127">
        <v>0</v>
      </c>
    </row>
    <row r="725" spans="1:4" s="97" customFormat="1" x14ac:dyDescent="0.2">
      <c r="A725" s="120">
        <v>412900</v>
      </c>
      <c r="B725" s="129" t="s">
        <v>299</v>
      </c>
      <c r="C725" s="127">
        <v>102300</v>
      </c>
      <c r="D725" s="127">
        <v>0</v>
      </c>
    </row>
    <row r="726" spans="1:4" s="97" customFormat="1" x14ac:dyDescent="0.2">
      <c r="A726" s="120">
        <v>412900</v>
      </c>
      <c r="B726" s="129" t="s">
        <v>316</v>
      </c>
      <c r="C726" s="127">
        <v>4000</v>
      </c>
      <c r="D726" s="127">
        <v>0</v>
      </c>
    </row>
    <row r="727" spans="1:4" s="97" customFormat="1" ht="46.5" x14ac:dyDescent="0.2">
      <c r="A727" s="120">
        <v>412900</v>
      </c>
      <c r="B727" s="129" t="s">
        <v>317</v>
      </c>
      <c r="C727" s="127">
        <v>30100</v>
      </c>
      <c r="D727" s="127">
        <v>0</v>
      </c>
    </row>
    <row r="728" spans="1:4" s="97" customFormat="1" ht="46.5" x14ac:dyDescent="0.2">
      <c r="A728" s="120">
        <v>412900</v>
      </c>
      <c r="B728" s="129" t="s">
        <v>318</v>
      </c>
      <c r="C728" s="127">
        <v>14100.000000000002</v>
      </c>
      <c r="D728" s="127">
        <v>0</v>
      </c>
    </row>
    <row r="729" spans="1:4" s="97" customFormat="1" x14ac:dyDescent="0.2">
      <c r="A729" s="120">
        <v>412900</v>
      </c>
      <c r="B729" s="129" t="s">
        <v>301</v>
      </c>
      <c r="C729" s="127">
        <v>0</v>
      </c>
      <c r="D729" s="127">
        <v>490000</v>
      </c>
    </row>
    <row r="730" spans="1:4" s="139" customFormat="1" x14ac:dyDescent="0.2">
      <c r="A730" s="130">
        <v>480000</v>
      </c>
      <c r="B730" s="128" t="s">
        <v>149</v>
      </c>
      <c r="C730" s="138">
        <f>C731+0</f>
        <v>20000</v>
      </c>
      <c r="D730" s="138">
        <f>D731+0</f>
        <v>0</v>
      </c>
    </row>
    <row r="731" spans="1:4" s="139" customFormat="1" x14ac:dyDescent="0.2">
      <c r="A731" s="130">
        <v>488000</v>
      </c>
      <c r="B731" s="128" t="s">
        <v>103</v>
      </c>
      <c r="C731" s="138">
        <f>C732</f>
        <v>20000</v>
      </c>
      <c r="D731" s="138">
        <f>D732</f>
        <v>0</v>
      </c>
    </row>
    <row r="732" spans="1:4" s="97" customFormat="1" ht="46.5" x14ac:dyDescent="0.2">
      <c r="A732" s="120">
        <v>488100</v>
      </c>
      <c r="B732" s="121" t="s">
        <v>345</v>
      </c>
      <c r="C732" s="127">
        <v>20000</v>
      </c>
      <c r="D732" s="127">
        <v>0</v>
      </c>
    </row>
    <row r="733" spans="1:4" s="97" customFormat="1" x14ac:dyDescent="0.2">
      <c r="A733" s="130">
        <v>510000</v>
      </c>
      <c r="B733" s="128" t="s">
        <v>153</v>
      </c>
      <c r="C733" s="138">
        <f>C734+C738+C736</f>
        <v>383000</v>
      </c>
      <c r="D733" s="138">
        <f>D734+D738+D736</f>
        <v>10724400</v>
      </c>
    </row>
    <row r="734" spans="1:4" s="97" customFormat="1" x14ac:dyDescent="0.2">
      <c r="A734" s="130">
        <v>511000</v>
      </c>
      <c r="B734" s="128" t="s">
        <v>154</v>
      </c>
      <c r="C734" s="138">
        <f>SUM(C735:C735)</f>
        <v>310000</v>
      </c>
      <c r="D734" s="138">
        <f>SUM(D735:D735)</f>
        <v>10724400</v>
      </c>
    </row>
    <row r="735" spans="1:4" s="97" customFormat="1" x14ac:dyDescent="0.2">
      <c r="A735" s="120">
        <v>511300</v>
      </c>
      <c r="B735" s="121" t="s">
        <v>157</v>
      </c>
      <c r="C735" s="127">
        <v>310000</v>
      </c>
      <c r="D735" s="127">
        <v>10724400</v>
      </c>
    </row>
    <row r="736" spans="1:4" s="139" customFormat="1" x14ac:dyDescent="0.2">
      <c r="A736" s="130">
        <v>513000</v>
      </c>
      <c r="B736" s="128" t="s">
        <v>162</v>
      </c>
      <c r="C736" s="125">
        <f>C737</f>
        <v>8000</v>
      </c>
      <c r="D736" s="125">
        <f>D737</f>
        <v>0</v>
      </c>
    </row>
    <row r="737" spans="1:4" s="97" customFormat="1" x14ac:dyDescent="0.2">
      <c r="A737" s="120">
        <v>513700</v>
      </c>
      <c r="B737" s="121" t="s">
        <v>163</v>
      </c>
      <c r="C737" s="127">
        <v>8000</v>
      </c>
      <c r="D737" s="127">
        <v>0</v>
      </c>
    </row>
    <row r="738" spans="1:4" s="139" customFormat="1" ht="46.5" x14ac:dyDescent="0.2">
      <c r="A738" s="130">
        <v>516000</v>
      </c>
      <c r="B738" s="128" t="s">
        <v>164</v>
      </c>
      <c r="C738" s="138">
        <f>C739</f>
        <v>64999.999999999971</v>
      </c>
      <c r="D738" s="138">
        <f>D739</f>
        <v>0</v>
      </c>
    </row>
    <row r="739" spans="1:4" s="97" customFormat="1" ht="46.5" x14ac:dyDescent="0.2">
      <c r="A739" s="120">
        <v>516100</v>
      </c>
      <c r="B739" s="121" t="s">
        <v>164</v>
      </c>
      <c r="C739" s="127">
        <v>64999.999999999971</v>
      </c>
      <c r="D739" s="127">
        <v>0</v>
      </c>
    </row>
    <row r="740" spans="1:4" s="139" customFormat="1" x14ac:dyDescent="0.2">
      <c r="A740" s="130">
        <v>630000</v>
      </c>
      <c r="B740" s="128" t="s">
        <v>194</v>
      </c>
      <c r="C740" s="138">
        <f>C743+C741</f>
        <v>140800</v>
      </c>
      <c r="D740" s="138">
        <f>D743+D741</f>
        <v>0</v>
      </c>
    </row>
    <row r="741" spans="1:4" s="139" customFormat="1" x14ac:dyDescent="0.2">
      <c r="A741" s="130">
        <v>631000</v>
      </c>
      <c r="B741" s="128" t="s">
        <v>126</v>
      </c>
      <c r="C741" s="138">
        <f>0+C742</f>
        <v>5800</v>
      </c>
      <c r="D741" s="138">
        <f>0+D742</f>
        <v>0</v>
      </c>
    </row>
    <row r="742" spans="1:4" s="97" customFormat="1" x14ac:dyDescent="0.2">
      <c r="A742" s="141">
        <v>631300</v>
      </c>
      <c r="B742" s="121" t="s">
        <v>198</v>
      </c>
      <c r="C742" s="127">
        <v>5800</v>
      </c>
      <c r="D742" s="127">
        <v>0</v>
      </c>
    </row>
    <row r="743" spans="1:4" s="139" customFormat="1" ht="46.5" x14ac:dyDescent="0.2">
      <c r="A743" s="130">
        <v>638000</v>
      </c>
      <c r="B743" s="128" t="s">
        <v>127</v>
      </c>
      <c r="C743" s="138">
        <f>C744</f>
        <v>135000</v>
      </c>
      <c r="D743" s="138">
        <f>D744</f>
        <v>0</v>
      </c>
    </row>
    <row r="744" spans="1:4" s="97" customFormat="1" x14ac:dyDescent="0.2">
      <c r="A744" s="120">
        <v>638100</v>
      </c>
      <c r="B744" s="121" t="s">
        <v>199</v>
      </c>
      <c r="C744" s="127">
        <v>135000</v>
      </c>
      <c r="D744" s="127">
        <v>0</v>
      </c>
    </row>
    <row r="745" spans="1:4" s="97" customFormat="1" x14ac:dyDescent="0.2">
      <c r="A745" s="142"/>
      <c r="B745" s="133" t="s">
        <v>236</v>
      </c>
      <c r="C745" s="140">
        <f>C710+C733+C740+C730</f>
        <v>10147400</v>
      </c>
      <c r="D745" s="140">
        <f>D710+D733+D740+D730</f>
        <v>11214400</v>
      </c>
    </row>
    <row r="746" spans="1:4" s="97" customFormat="1" x14ac:dyDescent="0.2">
      <c r="A746" s="108"/>
      <c r="B746" s="109"/>
      <c r="C746" s="110"/>
      <c r="D746" s="110"/>
    </row>
    <row r="747" spans="1:4" s="97" customFormat="1" x14ac:dyDescent="0.2">
      <c r="A747" s="108"/>
      <c r="B747" s="109"/>
      <c r="C747" s="110"/>
      <c r="D747" s="110"/>
    </row>
    <row r="748" spans="1:4" s="97" customFormat="1" x14ac:dyDescent="0.2">
      <c r="A748" s="120" t="s">
        <v>560</v>
      </c>
      <c r="B748" s="128"/>
      <c r="C748" s="110"/>
      <c r="D748" s="110"/>
    </row>
    <row r="749" spans="1:4" s="97" customFormat="1" x14ac:dyDescent="0.2">
      <c r="A749" s="120" t="s">
        <v>243</v>
      </c>
      <c r="B749" s="128"/>
      <c r="C749" s="110"/>
      <c r="D749" s="110"/>
    </row>
    <row r="750" spans="1:4" s="97" customFormat="1" x14ac:dyDescent="0.2">
      <c r="A750" s="120" t="s">
        <v>346</v>
      </c>
      <c r="B750" s="128"/>
      <c r="C750" s="110"/>
      <c r="D750" s="110"/>
    </row>
    <row r="751" spans="1:4" s="97" customFormat="1" x14ac:dyDescent="0.2">
      <c r="A751" s="120" t="s">
        <v>530</v>
      </c>
      <c r="B751" s="128"/>
      <c r="C751" s="110"/>
      <c r="D751" s="110"/>
    </row>
    <row r="752" spans="1:4" s="97" customFormat="1" x14ac:dyDescent="0.2">
      <c r="A752" s="120"/>
      <c r="B752" s="122"/>
      <c r="C752" s="110"/>
      <c r="D752" s="110"/>
    </row>
    <row r="753" spans="1:4" s="139" customFormat="1" x14ac:dyDescent="0.2">
      <c r="A753" s="130">
        <v>410000</v>
      </c>
      <c r="B753" s="124" t="s">
        <v>87</v>
      </c>
      <c r="C753" s="138">
        <f t="shared" ref="C753" si="74">C754+C759</f>
        <v>1232300</v>
      </c>
      <c r="D753" s="138">
        <f t="shared" ref="D753" si="75">D754+D759</f>
        <v>0</v>
      </c>
    </row>
    <row r="754" spans="1:4" s="139" customFormat="1" x14ac:dyDescent="0.2">
      <c r="A754" s="130">
        <v>411000</v>
      </c>
      <c r="B754" s="124" t="s">
        <v>204</v>
      </c>
      <c r="C754" s="138">
        <f t="shared" ref="C754" si="76">SUM(C755:C758)</f>
        <v>767700</v>
      </c>
      <c r="D754" s="138">
        <f t="shared" ref="D754" si="77">SUM(D755:D758)</f>
        <v>0</v>
      </c>
    </row>
    <row r="755" spans="1:4" s="97" customFormat="1" x14ac:dyDescent="0.2">
      <c r="A755" s="120">
        <v>411100</v>
      </c>
      <c r="B755" s="121" t="s">
        <v>88</v>
      </c>
      <c r="C755" s="127">
        <v>715000</v>
      </c>
      <c r="D755" s="127">
        <v>0</v>
      </c>
    </row>
    <row r="756" spans="1:4" s="97" customFormat="1" ht="46.5" x14ac:dyDescent="0.2">
      <c r="A756" s="120">
        <v>411200</v>
      </c>
      <c r="B756" s="121" t="s">
        <v>217</v>
      </c>
      <c r="C756" s="127">
        <v>42000</v>
      </c>
      <c r="D756" s="127">
        <v>0</v>
      </c>
    </row>
    <row r="757" spans="1:4" s="97" customFormat="1" ht="46.5" x14ac:dyDescent="0.2">
      <c r="A757" s="120">
        <v>411300</v>
      </c>
      <c r="B757" s="121" t="s">
        <v>89</v>
      </c>
      <c r="C757" s="127">
        <v>2500</v>
      </c>
      <c r="D757" s="127">
        <v>0</v>
      </c>
    </row>
    <row r="758" spans="1:4" s="97" customFormat="1" x14ac:dyDescent="0.2">
      <c r="A758" s="120">
        <v>411400</v>
      </c>
      <c r="B758" s="121" t="s">
        <v>90</v>
      </c>
      <c r="C758" s="127">
        <v>8200</v>
      </c>
      <c r="D758" s="127">
        <v>0</v>
      </c>
    </row>
    <row r="759" spans="1:4" s="139" customFormat="1" x14ac:dyDescent="0.2">
      <c r="A759" s="130">
        <v>412000</v>
      </c>
      <c r="B759" s="128" t="s">
        <v>209</v>
      </c>
      <c r="C759" s="138">
        <f>SUM(C760:C771)</f>
        <v>464600</v>
      </c>
      <c r="D759" s="138">
        <f>SUM(D760:D771)</f>
        <v>0</v>
      </c>
    </row>
    <row r="760" spans="1:4" s="97" customFormat="1" x14ac:dyDescent="0.2">
      <c r="A760" s="141">
        <v>412100</v>
      </c>
      <c r="B760" s="121" t="s">
        <v>91</v>
      </c>
      <c r="C760" s="127">
        <v>7999.9999999999982</v>
      </c>
      <c r="D760" s="127">
        <v>0</v>
      </c>
    </row>
    <row r="761" spans="1:4" s="97" customFormat="1" ht="46.5" x14ac:dyDescent="0.2">
      <c r="A761" s="120">
        <v>412200</v>
      </c>
      <c r="B761" s="121" t="s">
        <v>218</v>
      </c>
      <c r="C761" s="127">
        <v>25000</v>
      </c>
      <c r="D761" s="127">
        <v>0</v>
      </c>
    </row>
    <row r="762" spans="1:4" s="97" customFormat="1" x14ac:dyDescent="0.2">
      <c r="A762" s="120">
        <v>412300</v>
      </c>
      <c r="B762" s="121" t="s">
        <v>92</v>
      </c>
      <c r="C762" s="127">
        <v>6000</v>
      </c>
      <c r="D762" s="127">
        <v>0</v>
      </c>
    </row>
    <row r="763" spans="1:4" s="97" customFormat="1" x14ac:dyDescent="0.2">
      <c r="A763" s="120">
        <v>412400</v>
      </c>
      <c r="B763" s="121" t="s">
        <v>93</v>
      </c>
      <c r="C763" s="127">
        <v>8000</v>
      </c>
      <c r="D763" s="127">
        <v>0</v>
      </c>
    </row>
    <row r="764" spans="1:4" s="97" customFormat="1" x14ac:dyDescent="0.2">
      <c r="A764" s="120">
        <v>412500</v>
      </c>
      <c r="B764" s="121" t="s">
        <v>94</v>
      </c>
      <c r="C764" s="127">
        <v>27000</v>
      </c>
      <c r="D764" s="127">
        <v>0</v>
      </c>
    </row>
    <row r="765" spans="1:4" s="97" customFormat="1" x14ac:dyDescent="0.2">
      <c r="A765" s="120">
        <v>412600</v>
      </c>
      <c r="B765" s="121" t="s">
        <v>219</v>
      </c>
      <c r="C765" s="127">
        <v>77000</v>
      </c>
      <c r="D765" s="127">
        <v>0</v>
      </c>
    </row>
    <row r="766" spans="1:4" s="97" customFormat="1" x14ac:dyDescent="0.2">
      <c r="A766" s="120">
        <v>412700</v>
      </c>
      <c r="B766" s="121" t="s">
        <v>206</v>
      </c>
      <c r="C766" s="127">
        <v>25000</v>
      </c>
      <c r="D766" s="127">
        <v>0</v>
      </c>
    </row>
    <row r="767" spans="1:4" s="97" customFormat="1" x14ac:dyDescent="0.2">
      <c r="A767" s="120">
        <v>412900</v>
      </c>
      <c r="B767" s="129" t="s">
        <v>531</v>
      </c>
      <c r="C767" s="127">
        <v>600</v>
      </c>
      <c r="D767" s="127">
        <v>0</v>
      </c>
    </row>
    <row r="768" spans="1:4" s="97" customFormat="1" x14ac:dyDescent="0.2">
      <c r="A768" s="120">
        <v>412900</v>
      </c>
      <c r="B768" s="129" t="s">
        <v>299</v>
      </c>
      <c r="C768" s="127">
        <v>35000</v>
      </c>
      <c r="D768" s="127">
        <v>0</v>
      </c>
    </row>
    <row r="769" spans="1:4" s="97" customFormat="1" x14ac:dyDescent="0.2">
      <c r="A769" s="120">
        <v>412900</v>
      </c>
      <c r="B769" s="129" t="s">
        <v>316</v>
      </c>
      <c r="C769" s="127">
        <v>240000</v>
      </c>
      <c r="D769" s="127">
        <v>0</v>
      </c>
    </row>
    <row r="770" spans="1:4" s="97" customFormat="1" ht="46.5" x14ac:dyDescent="0.2">
      <c r="A770" s="120">
        <v>412900</v>
      </c>
      <c r="B770" s="129" t="s">
        <v>317</v>
      </c>
      <c r="C770" s="127">
        <v>10000</v>
      </c>
      <c r="D770" s="127">
        <v>0</v>
      </c>
    </row>
    <row r="771" spans="1:4" s="97" customFormat="1" ht="46.5" x14ac:dyDescent="0.2">
      <c r="A771" s="120">
        <v>412900</v>
      </c>
      <c r="B771" s="129" t="s">
        <v>318</v>
      </c>
      <c r="C771" s="127">
        <v>3000</v>
      </c>
      <c r="D771" s="127">
        <v>0</v>
      </c>
    </row>
    <row r="772" spans="1:4" s="139" customFormat="1" x14ac:dyDescent="0.2">
      <c r="A772" s="130">
        <v>510000</v>
      </c>
      <c r="B772" s="128" t="s">
        <v>153</v>
      </c>
      <c r="C772" s="138">
        <f>C773+C775</f>
        <v>40000</v>
      </c>
      <c r="D772" s="138">
        <f>D773+D775</f>
        <v>0</v>
      </c>
    </row>
    <row r="773" spans="1:4" s="139" customFormat="1" x14ac:dyDescent="0.2">
      <c r="A773" s="130">
        <v>511000</v>
      </c>
      <c r="B773" s="128" t="s">
        <v>154</v>
      </c>
      <c r="C773" s="138">
        <f>C774+0</f>
        <v>15000</v>
      </c>
      <c r="D773" s="138">
        <f>D774+0</f>
        <v>0</v>
      </c>
    </row>
    <row r="774" spans="1:4" s="97" customFormat="1" x14ac:dyDescent="0.2">
      <c r="A774" s="120">
        <v>511300</v>
      </c>
      <c r="B774" s="121" t="s">
        <v>157</v>
      </c>
      <c r="C774" s="127">
        <v>15000</v>
      </c>
      <c r="D774" s="127">
        <v>0</v>
      </c>
    </row>
    <row r="775" spans="1:4" s="139" customFormat="1" ht="46.5" x14ac:dyDescent="0.2">
      <c r="A775" s="130">
        <v>516000</v>
      </c>
      <c r="B775" s="128" t="s">
        <v>164</v>
      </c>
      <c r="C775" s="138">
        <f>C776</f>
        <v>25000</v>
      </c>
      <c r="D775" s="138">
        <f>D776</f>
        <v>0</v>
      </c>
    </row>
    <row r="776" spans="1:4" s="97" customFormat="1" ht="46.5" x14ac:dyDescent="0.2">
      <c r="A776" s="120">
        <v>516100</v>
      </c>
      <c r="B776" s="121" t="s">
        <v>164</v>
      </c>
      <c r="C776" s="127">
        <v>25000</v>
      </c>
      <c r="D776" s="127">
        <v>0</v>
      </c>
    </row>
    <row r="777" spans="1:4" s="139" customFormat="1" x14ac:dyDescent="0.2">
      <c r="A777" s="130">
        <v>630000</v>
      </c>
      <c r="B777" s="128" t="s">
        <v>194</v>
      </c>
      <c r="C777" s="138">
        <f t="shared" ref="C777:C778" si="78">C778</f>
        <v>22000</v>
      </c>
      <c r="D777" s="138">
        <f t="shared" ref="D777:D778" si="79">D778</f>
        <v>0</v>
      </c>
    </row>
    <row r="778" spans="1:4" s="139" customFormat="1" ht="46.5" x14ac:dyDescent="0.2">
      <c r="A778" s="130">
        <v>638000</v>
      </c>
      <c r="B778" s="128" t="s">
        <v>127</v>
      </c>
      <c r="C778" s="138">
        <f t="shared" si="78"/>
        <v>22000</v>
      </c>
      <c r="D778" s="138">
        <f t="shared" si="79"/>
        <v>0</v>
      </c>
    </row>
    <row r="779" spans="1:4" s="97" customFormat="1" x14ac:dyDescent="0.2">
      <c r="A779" s="120">
        <v>638100</v>
      </c>
      <c r="B779" s="121" t="s">
        <v>199</v>
      </c>
      <c r="C779" s="127">
        <v>22000</v>
      </c>
      <c r="D779" s="127">
        <v>0</v>
      </c>
    </row>
    <row r="780" spans="1:4" s="97" customFormat="1" x14ac:dyDescent="0.2">
      <c r="A780" s="146"/>
      <c r="B780" s="147" t="s">
        <v>236</v>
      </c>
      <c r="C780" s="148">
        <f>C753+C772+C777</f>
        <v>1294300</v>
      </c>
      <c r="D780" s="148">
        <f>D753+D772+D777</f>
        <v>0</v>
      </c>
    </row>
    <row r="781" spans="1:4" s="97" customFormat="1" x14ac:dyDescent="0.2">
      <c r="A781" s="108"/>
      <c r="B781" s="109"/>
      <c r="C781" s="110"/>
      <c r="D781" s="110"/>
    </row>
    <row r="782" spans="1:4" s="97" customFormat="1" x14ac:dyDescent="0.2">
      <c r="A782" s="108"/>
      <c r="B782" s="109"/>
      <c r="C782" s="110"/>
      <c r="D782" s="110"/>
    </row>
    <row r="783" spans="1:4" s="97" customFormat="1" x14ac:dyDescent="0.2">
      <c r="A783" s="120" t="s">
        <v>561</v>
      </c>
      <c r="B783" s="109"/>
      <c r="C783" s="110"/>
      <c r="D783" s="110"/>
    </row>
    <row r="784" spans="1:4" s="97" customFormat="1" x14ac:dyDescent="0.2">
      <c r="A784" s="120" t="s">
        <v>243</v>
      </c>
      <c r="B784" s="109"/>
      <c r="C784" s="110"/>
      <c r="D784" s="110"/>
    </row>
    <row r="785" spans="1:4" s="97" customFormat="1" x14ac:dyDescent="0.2">
      <c r="A785" s="120" t="s">
        <v>347</v>
      </c>
      <c r="B785" s="109"/>
      <c r="C785" s="110"/>
      <c r="D785" s="110"/>
    </row>
    <row r="786" spans="1:4" s="97" customFormat="1" x14ac:dyDescent="0.2">
      <c r="A786" s="120" t="s">
        <v>530</v>
      </c>
      <c r="B786" s="109"/>
      <c r="C786" s="110"/>
      <c r="D786" s="110"/>
    </row>
    <row r="787" spans="1:4" s="97" customFormat="1" x14ac:dyDescent="0.2">
      <c r="A787" s="108"/>
      <c r="B787" s="109"/>
      <c r="C787" s="110"/>
      <c r="D787" s="110"/>
    </row>
    <row r="788" spans="1:4" s="139" customFormat="1" x14ac:dyDescent="0.2">
      <c r="A788" s="130">
        <v>410000</v>
      </c>
      <c r="B788" s="124" t="s">
        <v>87</v>
      </c>
      <c r="C788" s="138">
        <f>C789+C794+C816+C809+C807+0+C823</f>
        <v>7285700</v>
      </c>
      <c r="D788" s="138">
        <f>D789+D794+D816+D809+D807+0+D823</f>
        <v>0</v>
      </c>
    </row>
    <row r="789" spans="1:4" s="139" customFormat="1" x14ac:dyDescent="0.2">
      <c r="A789" s="130">
        <v>411000</v>
      </c>
      <c r="B789" s="124" t="s">
        <v>204</v>
      </c>
      <c r="C789" s="138">
        <f t="shared" ref="C789" si="80">SUM(C790:C793)</f>
        <v>2437900</v>
      </c>
      <c r="D789" s="138">
        <f t="shared" ref="D789" si="81">SUM(D790:D793)</f>
        <v>0</v>
      </c>
    </row>
    <row r="790" spans="1:4" s="97" customFormat="1" x14ac:dyDescent="0.2">
      <c r="A790" s="120">
        <v>411100</v>
      </c>
      <c r="B790" s="121" t="s">
        <v>88</v>
      </c>
      <c r="C790" s="127">
        <v>2235000</v>
      </c>
      <c r="D790" s="127">
        <v>0</v>
      </c>
    </row>
    <row r="791" spans="1:4" s="97" customFormat="1" ht="46.5" x14ac:dyDescent="0.2">
      <c r="A791" s="120">
        <v>411200</v>
      </c>
      <c r="B791" s="121" t="s">
        <v>217</v>
      </c>
      <c r="C791" s="127">
        <v>68000</v>
      </c>
      <c r="D791" s="127">
        <v>0</v>
      </c>
    </row>
    <row r="792" spans="1:4" s="97" customFormat="1" ht="46.5" x14ac:dyDescent="0.2">
      <c r="A792" s="120">
        <v>411300</v>
      </c>
      <c r="B792" s="121" t="s">
        <v>89</v>
      </c>
      <c r="C792" s="127">
        <v>59900</v>
      </c>
      <c r="D792" s="127">
        <v>0</v>
      </c>
    </row>
    <row r="793" spans="1:4" s="97" customFormat="1" x14ac:dyDescent="0.2">
      <c r="A793" s="120">
        <v>411400</v>
      </c>
      <c r="B793" s="121" t="s">
        <v>90</v>
      </c>
      <c r="C793" s="127">
        <v>75000</v>
      </c>
      <c r="D793" s="127">
        <v>0</v>
      </c>
    </row>
    <row r="794" spans="1:4" s="139" customFormat="1" x14ac:dyDescent="0.2">
      <c r="A794" s="130">
        <v>412000</v>
      </c>
      <c r="B794" s="128" t="s">
        <v>209</v>
      </c>
      <c r="C794" s="138">
        <f t="shared" ref="C794" si="82">SUM(C795:C806)</f>
        <v>268000</v>
      </c>
      <c r="D794" s="138">
        <f t="shared" ref="D794" si="83">SUM(D795:D806)</f>
        <v>0</v>
      </c>
    </row>
    <row r="795" spans="1:4" s="97" customFormat="1" x14ac:dyDescent="0.2">
      <c r="A795" s="120">
        <v>412100</v>
      </c>
      <c r="B795" s="121" t="s">
        <v>91</v>
      </c>
      <c r="C795" s="127">
        <v>1200</v>
      </c>
      <c r="D795" s="127">
        <v>0</v>
      </c>
    </row>
    <row r="796" spans="1:4" s="97" customFormat="1" ht="46.5" x14ac:dyDescent="0.2">
      <c r="A796" s="120">
        <v>412200</v>
      </c>
      <c r="B796" s="121" t="s">
        <v>218</v>
      </c>
      <c r="C796" s="127">
        <v>33000</v>
      </c>
      <c r="D796" s="127">
        <v>0</v>
      </c>
    </row>
    <row r="797" spans="1:4" s="97" customFormat="1" x14ac:dyDescent="0.2">
      <c r="A797" s="120">
        <v>412300</v>
      </c>
      <c r="B797" s="121" t="s">
        <v>92</v>
      </c>
      <c r="C797" s="127">
        <v>39000.000000000015</v>
      </c>
      <c r="D797" s="127">
        <v>0</v>
      </c>
    </row>
    <row r="798" spans="1:4" s="97" customFormat="1" x14ac:dyDescent="0.2">
      <c r="A798" s="120">
        <v>412500</v>
      </c>
      <c r="B798" s="121" t="s">
        <v>94</v>
      </c>
      <c r="C798" s="127">
        <v>26999.999999999996</v>
      </c>
      <c r="D798" s="127">
        <v>0</v>
      </c>
    </row>
    <row r="799" spans="1:4" s="97" customFormat="1" x14ac:dyDescent="0.2">
      <c r="A799" s="120">
        <v>412600</v>
      </c>
      <c r="B799" s="121" t="s">
        <v>219</v>
      </c>
      <c r="C799" s="127">
        <v>71000</v>
      </c>
      <c r="D799" s="127">
        <v>0</v>
      </c>
    </row>
    <row r="800" spans="1:4" s="97" customFormat="1" x14ac:dyDescent="0.2">
      <c r="A800" s="120">
        <v>412700</v>
      </c>
      <c r="B800" s="121" t="s">
        <v>206</v>
      </c>
      <c r="C800" s="127">
        <v>36100</v>
      </c>
      <c r="D800" s="127">
        <v>0</v>
      </c>
    </row>
    <row r="801" spans="1:4" s="97" customFormat="1" x14ac:dyDescent="0.2">
      <c r="A801" s="120">
        <v>412900</v>
      </c>
      <c r="B801" s="129" t="s">
        <v>531</v>
      </c>
      <c r="C801" s="127">
        <v>1000</v>
      </c>
      <c r="D801" s="127">
        <v>0</v>
      </c>
    </row>
    <row r="802" spans="1:4" s="97" customFormat="1" x14ac:dyDescent="0.2">
      <c r="A802" s="120">
        <v>412900</v>
      </c>
      <c r="B802" s="129" t="s">
        <v>299</v>
      </c>
      <c r="C802" s="127">
        <v>41499.999999999985</v>
      </c>
      <c r="D802" s="127">
        <v>0</v>
      </c>
    </row>
    <row r="803" spans="1:4" s="97" customFormat="1" x14ac:dyDescent="0.2">
      <c r="A803" s="120">
        <v>412900</v>
      </c>
      <c r="B803" s="129" t="s">
        <v>316</v>
      </c>
      <c r="C803" s="127">
        <v>4900.0000000000027</v>
      </c>
      <c r="D803" s="127">
        <v>0</v>
      </c>
    </row>
    <row r="804" spans="1:4" s="97" customFormat="1" ht="46.5" x14ac:dyDescent="0.2">
      <c r="A804" s="120">
        <v>412900</v>
      </c>
      <c r="B804" s="129" t="s">
        <v>317</v>
      </c>
      <c r="C804" s="127">
        <v>5800</v>
      </c>
      <c r="D804" s="127">
        <v>0</v>
      </c>
    </row>
    <row r="805" spans="1:4" s="97" customFormat="1" ht="24" customHeight="1" x14ac:dyDescent="0.2">
      <c r="A805" s="120">
        <v>412900</v>
      </c>
      <c r="B805" s="129" t="s">
        <v>318</v>
      </c>
      <c r="C805" s="127">
        <v>5299.9999999999982</v>
      </c>
      <c r="D805" s="127">
        <v>0</v>
      </c>
    </row>
    <row r="806" spans="1:4" s="97" customFormat="1" x14ac:dyDescent="0.2">
      <c r="A806" s="120">
        <v>412900</v>
      </c>
      <c r="B806" s="121" t="s">
        <v>301</v>
      </c>
      <c r="C806" s="127">
        <v>2199.9999999999995</v>
      </c>
      <c r="D806" s="127">
        <v>0</v>
      </c>
    </row>
    <row r="807" spans="1:4" s="139" customFormat="1" x14ac:dyDescent="0.2">
      <c r="A807" s="130">
        <v>413000</v>
      </c>
      <c r="B807" s="128" t="s">
        <v>210</v>
      </c>
      <c r="C807" s="138">
        <f>C808</f>
        <v>1500</v>
      </c>
      <c r="D807" s="138">
        <f>D808</f>
        <v>0</v>
      </c>
    </row>
    <row r="808" spans="1:4" s="97" customFormat="1" x14ac:dyDescent="0.2">
      <c r="A808" s="120">
        <v>413900</v>
      </c>
      <c r="B808" s="121" t="s">
        <v>99</v>
      </c>
      <c r="C808" s="127">
        <v>1500</v>
      </c>
      <c r="D808" s="127">
        <v>0</v>
      </c>
    </row>
    <row r="809" spans="1:4" s="139" customFormat="1" x14ac:dyDescent="0.2">
      <c r="A809" s="130">
        <v>415000</v>
      </c>
      <c r="B809" s="128" t="s">
        <v>50</v>
      </c>
      <c r="C809" s="138">
        <f>SUM(C810:C815)</f>
        <v>776000</v>
      </c>
      <c r="D809" s="138">
        <f>SUM(D810:D815)</f>
        <v>0</v>
      </c>
    </row>
    <row r="810" spans="1:4" s="97" customFormat="1" ht="46.5" x14ac:dyDescent="0.2">
      <c r="A810" s="144">
        <v>415200</v>
      </c>
      <c r="B810" s="149" t="s">
        <v>348</v>
      </c>
      <c r="C810" s="127">
        <v>35000</v>
      </c>
      <c r="D810" s="127">
        <v>0</v>
      </c>
    </row>
    <row r="811" spans="1:4" s="97" customFormat="1" ht="46.5" x14ac:dyDescent="0.2">
      <c r="A811" s="120">
        <v>415200</v>
      </c>
      <c r="B811" s="121" t="s">
        <v>562</v>
      </c>
      <c r="C811" s="127">
        <v>296000</v>
      </c>
      <c r="D811" s="127">
        <v>0</v>
      </c>
    </row>
    <row r="812" spans="1:4" s="97" customFormat="1" x14ac:dyDescent="0.2">
      <c r="A812" s="120">
        <v>415200</v>
      </c>
      <c r="B812" s="121" t="s">
        <v>287</v>
      </c>
      <c r="C812" s="127">
        <v>179999.99999999997</v>
      </c>
      <c r="D812" s="127">
        <v>0</v>
      </c>
    </row>
    <row r="813" spans="1:4" s="97" customFormat="1" x14ac:dyDescent="0.2">
      <c r="A813" s="120">
        <v>415200</v>
      </c>
      <c r="B813" s="121" t="s">
        <v>349</v>
      </c>
      <c r="C813" s="127">
        <v>90000</v>
      </c>
      <c r="D813" s="127">
        <v>0</v>
      </c>
    </row>
    <row r="814" spans="1:4" s="97" customFormat="1" ht="46.5" x14ac:dyDescent="0.2">
      <c r="A814" s="120">
        <v>415200</v>
      </c>
      <c r="B814" s="121" t="s">
        <v>350</v>
      </c>
      <c r="C814" s="127">
        <v>40000</v>
      </c>
      <c r="D814" s="127">
        <v>0</v>
      </c>
    </row>
    <row r="815" spans="1:4" s="97" customFormat="1" x14ac:dyDescent="0.2">
      <c r="A815" s="120">
        <v>415200</v>
      </c>
      <c r="B815" s="121" t="s">
        <v>266</v>
      </c>
      <c r="C815" s="127">
        <v>135000</v>
      </c>
      <c r="D815" s="127">
        <v>0</v>
      </c>
    </row>
    <row r="816" spans="1:4" s="139" customFormat="1" ht="46.5" x14ac:dyDescent="0.2">
      <c r="A816" s="130">
        <v>416000</v>
      </c>
      <c r="B816" s="128" t="s">
        <v>211</v>
      </c>
      <c r="C816" s="138">
        <f>SUM(C817:C822)</f>
        <v>3793000</v>
      </c>
      <c r="D816" s="138">
        <f>SUM(D817:D822)</f>
        <v>0</v>
      </c>
    </row>
    <row r="817" spans="1:4" s="97" customFormat="1" x14ac:dyDescent="0.2">
      <c r="A817" s="120">
        <v>416100</v>
      </c>
      <c r="B817" s="121" t="s">
        <v>563</v>
      </c>
      <c r="C817" s="127">
        <v>1479000</v>
      </c>
      <c r="D817" s="127">
        <v>0</v>
      </c>
    </row>
    <row r="818" spans="1:4" s="97" customFormat="1" x14ac:dyDescent="0.2">
      <c r="A818" s="120">
        <v>416100</v>
      </c>
      <c r="B818" s="121" t="s">
        <v>564</v>
      </c>
      <c r="C818" s="127">
        <v>638000</v>
      </c>
      <c r="D818" s="127">
        <v>0</v>
      </c>
    </row>
    <row r="819" spans="1:4" s="97" customFormat="1" x14ac:dyDescent="0.2">
      <c r="A819" s="120">
        <v>416100</v>
      </c>
      <c r="B819" s="121" t="s">
        <v>288</v>
      </c>
      <c r="C819" s="127">
        <v>638000</v>
      </c>
      <c r="D819" s="127">
        <v>0</v>
      </c>
    </row>
    <row r="820" spans="1:4" s="97" customFormat="1" x14ac:dyDescent="0.2">
      <c r="A820" s="120">
        <v>416100</v>
      </c>
      <c r="B820" s="121" t="s">
        <v>351</v>
      </c>
      <c r="C820" s="127">
        <v>638000</v>
      </c>
      <c r="D820" s="127">
        <v>0</v>
      </c>
    </row>
    <row r="821" spans="1:4" s="97" customFormat="1" x14ac:dyDescent="0.2">
      <c r="A821" s="120">
        <v>416100</v>
      </c>
      <c r="B821" s="121" t="s">
        <v>244</v>
      </c>
      <c r="C821" s="127">
        <v>50000</v>
      </c>
      <c r="D821" s="127">
        <v>0</v>
      </c>
    </row>
    <row r="822" spans="1:4" s="97" customFormat="1" ht="24" customHeight="1" x14ac:dyDescent="0.2">
      <c r="A822" s="120">
        <v>416100</v>
      </c>
      <c r="B822" s="121" t="s">
        <v>267</v>
      </c>
      <c r="C822" s="127">
        <v>350000</v>
      </c>
      <c r="D822" s="127">
        <v>0</v>
      </c>
    </row>
    <row r="823" spans="1:4" s="139" customFormat="1" ht="46.5" x14ac:dyDescent="0.2">
      <c r="A823" s="130">
        <v>418000</v>
      </c>
      <c r="B823" s="128" t="s">
        <v>213</v>
      </c>
      <c r="C823" s="138">
        <f>C824</f>
        <v>9300</v>
      </c>
      <c r="D823" s="138">
        <f>D824</f>
        <v>0</v>
      </c>
    </row>
    <row r="824" spans="1:4" s="97" customFormat="1" x14ac:dyDescent="0.2">
      <c r="A824" s="120">
        <v>418400</v>
      </c>
      <c r="B824" s="121" t="s">
        <v>148</v>
      </c>
      <c r="C824" s="127">
        <v>9300</v>
      </c>
      <c r="D824" s="127">
        <v>0</v>
      </c>
    </row>
    <row r="825" spans="1:4" s="139" customFormat="1" x14ac:dyDescent="0.2">
      <c r="A825" s="130">
        <v>480000</v>
      </c>
      <c r="B825" s="128" t="s">
        <v>149</v>
      </c>
      <c r="C825" s="138">
        <f>C826+0</f>
        <v>1052000</v>
      </c>
      <c r="D825" s="138">
        <f>D826+0</f>
        <v>0</v>
      </c>
    </row>
    <row r="826" spans="1:4" s="139" customFormat="1" x14ac:dyDescent="0.2">
      <c r="A826" s="130">
        <v>487000</v>
      </c>
      <c r="B826" s="128" t="s">
        <v>203</v>
      </c>
      <c r="C826" s="138">
        <f>SUM(C827:C830)</f>
        <v>1052000</v>
      </c>
      <c r="D826" s="138">
        <f>SUM(D827:D830)</f>
        <v>0</v>
      </c>
    </row>
    <row r="827" spans="1:4" s="97" customFormat="1" ht="46.5" x14ac:dyDescent="0.2">
      <c r="A827" s="120">
        <v>487300</v>
      </c>
      <c r="B827" s="121" t="s">
        <v>352</v>
      </c>
      <c r="C827" s="127">
        <v>265500</v>
      </c>
      <c r="D827" s="127">
        <v>0</v>
      </c>
    </row>
    <row r="828" spans="1:4" s="97" customFormat="1" ht="46.5" x14ac:dyDescent="0.2">
      <c r="A828" s="120">
        <v>487300</v>
      </c>
      <c r="B828" s="121" t="s">
        <v>353</v>
      </c>
      <c r="C828" s="127">
        <v>472500</v>
      </c>
      <c r="D828" s="127">
        <v>0</v>
      </c>
    </row>
    <row r="829" spans="1:4" s="97" customFormat="1" ht="46.5" x14ac:dyDescent="0.2">
      <c r="A829" s="120">
        <v>487300</v>
      </c>
      <c r="B829" s="121" t="s">
        <v>354</v>
      </c>
      <c r="C829" s="127">
        <v>194000.00000000003</v>
      </c>
      <c r="D829" s="127">
        <v>0</v>
      </c>
    </row>
    <row r="830" spans="1:4" s="97" customFormat="1" ht="46.5" x14ac:dyDescent="0.2">
      <c r="A830" s="141">
        <v>487400</v>
      </c>
      <c r="B830" s="121" t="s">
        <v>355</v>
      </c>
      <c r="C830" s="127">
        <v>120000</v>
      </c>
      <c r="D830" s="127">
        <v>0</v>
      </c>
    </row>
    <row r="831" spans="1:4" s="139" customFormat="1" x14ac:dyDescent="0.2">
      <c r="A831" s="130">
        <v>510000</v>
      </c>
      <c r="B831" s="128" t="s">
        <v>153</v>
      </c>
      <c r="C831" s="138">
        <f>C832+C835</f>
        <v>1658700</v>
      </c>
      <c r="D831" s="138">
        <f>D832+D835</f>
        <v>0</v>
      </c>
    </row>
    <row r="832" spans="1:4" s="139" customFormat="1" x14ac:dyDescent="0.2">
      <c r="A832" s="130">
        <v>511000</v>
      </c>
      <c r="B832" s="128" t="s">
        <v>154</v>
      </c>
      <c r="C832" s="138">
        <f>SUM(C833:C834)</f>
        <v>1644700</v>
      </c>
      <c r="D832" s="138">
        <f>SUM(D833:D834)</f>
        <v>0</v>
      </c>
    </row>
    <row r="833" spans="1:4" s="97" customFormat="1" x14ac:dyDescent="0.2">
      <c r="A833" s="141">
        <v>511100</v>
      </c>
      <c r="B833" s="121" t="s">
        <v>155</v>
      </c>
      <c r="C833" s="127">
        <v>1620100</v>
      </c>
      <c r="D833" s="127">
        <v>0</v>
      </c>
    </row>
    <row r="834" spans="1:4" s="97" customFormat="1" x14ac:dyDescent="0.2">
      <c r="A834" s="120">
        <v>511300</v>
      </c>
      <c r="B834" s="121" t="s">
        <v>157</v>
      </c>
      <c r="C834" s="127">
        <v>24600</v>
      </c>
      <c r="D834" s="127">
        <v>0</v>
      </c>
    </row>
    <row r="835" spans="1:4" s="139" customFormat="1" ht="46.5" x14ac:dyDescent="0.2">
      <c r="A835" s="130">
        <v>516000</v>
      </c>
      <c r="B835" s="128" t="s">
        <v>164</v>
      </c>
      <c r="C835" s="138">
        <f>C836</f>
        <v>14000</v>
      </c>
      <c r="D835" s="138">
        <f>D836</f>
        <v>0</v>
      </c>
    </row>
    <row r="836" spans="1:4" s="97" customFormat="1" ht="24" customHeight="1" x14ac:dyDescent="0.2">
      <c r="A836" s="120">
        <v>516100</v>
      </c>
      <c r="B836" s="121" t="s">
        <v>164</v>
      </c>
      <c r="C836" s="127">
        <v>14000</v>
      </c>
      <c r="D836" s="127">
        <v>0</v>
      </c>
    </row>
    <row r="837" spans="1:4" s="139" customFormat="1" x14ac:dyDescent="0.2">
      <c r="A837" s="130">
        <v>630000</v>
      </c>
      <c r="B837" s="128" t="s">
        <v>194</v>
      </c>
      <c r="C837" s="138">
        <f>C838+0</f>
        <v>58899.996666666673</v>
      </c>
      <c r="D837" s="138">
        <f>D838+0</f>
        <v>0</v>
      </c>
    </row>
    <row r="838" spans="1:4" s="139" customFormat="1" ht="24.75" customHeight="1" x14ac:dyDescent="0.2">
      <c r="A838" s="130">
        <v>638000</v>
      </c>
      <c r="B838" s="128" t="s">
        <v>127</v>
      </c>
      <c r="C838" s="138">
        <f>C839</f>
        <v>58899.996666666673</v>
      </c>
      <c r="D838" s="138">
        <f>D839</f>
        <v>0</v>
      </c>
    </row>
    <row r="839" spans="1:4" s="97" customFormat="1" x14ac:dyDescent="0.2">
      <c r="A839" s="120">
        <v>638100</v>
      </c>
      <c r="B839" s="121" t="s">
        <v>199</v>
      </c>
      <c r="C839" s="127">
        <v>58899.996666666673</v>
      </c>
      <c r="D839" s="127">
        <v>0</v>
      </c>
    </row>
    <row r="840" spans="1:4" s="150" customFormat="1" x14ac:dyDescent="0.2">
      <c r="A840" s="146"/>
      <c r="B840" s="147" t="s">
        <v>236</v>
      </c>
      <c r="C840" s="148">
        <f>C788+C831+C825+C837</f>
        <v>10055299.996666666</v>
      </c>
      <c r="D840" s="148">
        <f>D788+D831+D825+D837</f>
        <v>0</v>
      </c>
    </row>
    <row r="841" spans="1:4" s="97" customFormat="1" x14ac:dyDescent="0.2">
      <c r="A841" s="108"/>
      <c r="B841" s="109"/>
      <c r="C841" s="110"/>
      <c r="D841" s="110"/>
    </row>
    <row r="842" spans="1:4" s="97" customFormat="1" x14ac:dyDescent="0.2">
      <c r="A842" s="108"/>
      <c r="B842" s="109"/>
      <c r="C842" s="110"/>
      <c r="D842" s="110"/>
    </row>
    <row r="843" spans="1:4" s="97" customFormat="1" x14ac:dyDescent="0.2">
      <c r="A843" s="120" t="s">
        <v>565</v>
      </c>
      <c r="B843" s="128"/>
      <c r="C843" s="110"/>
      <c r="D843" s="110"/>
    </row>
    <row r="844" spans="1:4" s="97" customFormat="1" x14ac:dyDescent="0.2">
      <c r="A844" s="120" t="s">
        <v>243</v>
      </c>
      <c r="B844" s="128"/>
      <c r="C844" s="110"/>
      <c r="D844" s="110"/>
    </row>
    <row r="845" spans="1:4" s="97" customFormat="1" x14ac:dyDescent="0.2">
      <c r="A845" s="120" t="s">
        <v>356</v>
      </c>
      <c r="B845" s="128"/>
      <c r="C845" s="110"/>
      <c r="D845" s="110"/>
    </row>
    <row r="846" spans="1:4" s="97" customFormat="1" x14ac:dyDescent="0.2">
      <c r="A846" s="120" t="s">
        <v>530</v>
      </c>
      <c r="B846" s="128"/>
      <c r="C846" s="110"/>
      <c r="D846" s="110"/>
    </row>
    <row r="847" spans="1:4" s="97" customFormat="1" x14ac:dyDescent="0.2">
      <c r="A847" s="120"/>
      <c r="B847" s="122"/>
      <c r="C847" s="110"/>
      <c r="D847" s="110"/>
    </row>
    <row r="848" spans="1:4" s="97" customFormat="1" x14ac:dyDescent="0.2">
      <c r="A848" s="130">
        <v>410000</v>
      </c>
      <c r="B848" s="124" t="s">
        <v>87</v>
      </c>
      <c r="C848" s="138">
        <f t="shared" ref="C848" si="84">C849+C854</f>
        <v>7371300</v>
      </c>
      <c r="D848" s="138">
        <f t="shared" ref="D848" si="85">D849+D854</f>
        <v>0</v>
      </c>
    </row>
    <row r="849" spans="1:4" s="97" customFormat="1" x14ac:dyDescent="0.2">
      <c r="A849" s="130">
        <v>411000</v>
      </c>
      <c r="B849" s="124" t="s">
        <v>204</v>
      </c>
      <c r="C849" s="138">
        <f t="shared" ref="C849" si="86">SUM(C850:C853)</f>
        <v>6152000</v>
      </c>
      <c r="D849" s="138">
        <f t="shared" ref="D849" si="87">SUM(D850:D853)</f>
        <v>0</v>
      </c>
    </row>
    <row r="850" spans="1:4" s="97" customFormat="1" x14ac:dyDescent="0.2">
      <c r="A850" s="120">
        <v>411100</v>
      </c>
      <c r="B850" s="121" t="s">
        <v>88</v>
      </c>
      <c r="C850" s="127">
        <v>5735000</v>
      </c>
      <c r="D850" s="127">
        <v>0</v>
      </c>
    </row>
    <row r="851" spans="1:4" s="97" customFormat="1" ht="46.5" x14ac:dyDescent="0.2">
      <c r="A851" s="120">
        <v>411200</v>
      </c>
      <c r="B851" s="121" t="s">
        <v>217</v>
      </c>
      <c r="C851" s="127">
        <v>159999.99999999997</v>
      </c>
      <c r="D851" s="127">
        <v>0</v>
      </c>
    </row>
    <row r="852" spans="1:4" s="97" customFormat="1" ht="46.5" x14ac:dyDescent="0.2">
      <c r="A852" s="120">
        <v>411300</v>
      </c>
      <c r="B852" s="121" t="s">
        <v>89</v>
      </c>
      <c r="C852" s="127">
        <v>195000</v>
      </c>
      <c r="D852" s="127">
        <v>0</v>
      </c>
    </row>
    <row r="853" spans="1:4" s="97" customFormat="1" x14ac:dyDescent="0.2">
      <c r="A853" s="120">
        <v>411400</v>
      </c>
      <c r="B853" s="121" t="s">
        <v>90</v>
      </c>
      <c r="C853" s="127">
        <v>62000</v>
      </c>
      <c r="D853" s="127">
        <v>0</v>
      </c>
    </row>
    <row r="854" spans="1:4" s="97" customFormat="1" x14ac:dyDescent="0.2">
      <c r="A854" s="130">
        <v>412000</v>
      </c>
      <c r="B854" s="128" t="s">
        <v>209</v>
      </c>
      <c r="C854" s="138">
        <f>SUM(C855:C865)</f>
        <v>1219300</v>
      </c>
      <c r="D854" s="138">
        <f>SUM(D855:D865)</f>
        <v>0</v>
      </c>
    </row>
    <row r="855" spans="1:4" s="97" customFormat="1" ht="46.5" x14ac:dyDescent="0.2">
      <c r="A855" s="120">
        <v>412200</v>
      </c>
      <c r="B855" s="121" t="s">
        <v>218</v>
      </c>
      <c r="C855" s="127">
        <v>465000</v>
      </c>
      <c r="D855" s="127">
        <v>0</v>
      </c>
    </row>
    <row r="856" spans="1:4" s="97" customFormat="1" x14ac:dyDescent="0.2">
      <c r="A856" s="120">
        <v>412300</v>
      </c>
      <c r="B856" s="121" t="s">
        <v>92</v>
      </c>
      <c r="C856" s="127">
        <v>160000</v>
      </c>
      <c r="D856" s="127">
        <v>0</v>
      </c>
    </row>
    <row r="857" spans="1:4" s="97" customFormat="1" x14ac:dyDescent="0.2">
      <c r="A857" s="120">
        <v>412500</v>
      </c>
      <c r="B857" s="121" t="s">
        <v>94</v>
      </c>
      <c r="C857" s="127">
        <v>105000</v>
      </c>
      <c r="D857" s="127">
        <v>0</v>
      </c>
    </row>
    <row r="858" spans="1:4" s="97" customFormat="1" x14ac:dyDescent="0.2">
      <c r="A858" s="120">
        <v>412600</v>
      </c>
      <c r="B858" s="121" t="s">
        <v>219</v>
      </c>
      <c r="C858" s="127">
        <v>94000</v>
      </c>
      <c r="D858" s="127">
        <v>0</v>
      </c>
    </row>
    <row r="859" spans="1:4" s="97" customFormat="1" x14ac:dyDescent="0.2">
      <c r="A859" s="120">
        <v>412700</v>
      </c>
      <c r="B859" s="121" t="s">
        <v>206</v>
      </c>
      <c r="C859" s="127">
        <v>299000</v>
      </c>
      <c r="D859" s="127">
        <v>0</v>
      </c>
    </row>
    <row r="860" spans="1:4" s="97" customFormat="1" x14ac:dyDescent="0.2">
      <c r="A860" s="120">
        <v>412900</v>
      </c>
      <c r="B860" s="129" t="s">
        <v>531</v>
      </c>
      <c r="C860" s="127">
        <v>1000</v>
      </c>
      <c r="D860" s="127">
        <v>0</v>
      </c>
    </row>
    <row r="861" spans="1:4" s="97" customFormat="1" x14ac:dyDescent="0.2">
      <c r="A861" s="120">
        <v>412900</v>
      </c>
      <c r="B861" s="129" t="s">
        <v>299</v>
      </c>
      <c r="C861" s="127">
        <v>6000</v>
      </c>
      <c r="D861" s="127">
        <v>0</v>
      </c>
    </row>
    <row r="862" spans="1:4" s="97" customFormat="1" x14ac:dyDescent="0.2">
      <c r="A862" s="120">
        <v>412900</v>
      </c>
      <c r="B862" s="129" t="s">
        <v>316</v>
      </c>
      <c r="C862" s="127">
        <v>60000</v>
      </c>
      <c r="D862" s="127">
        <v>0</v>
      </c>
    </row>
    <row r="863" spans="1:4" s="97" customFormat="1" ht="46.5" x14ac:dyDescent="0.2">
      <c r="A863" s="120">
        <v>412900</v>
      </c>
      <c r="B863" s="129" t="s">
        <v>317</v>
      </c>
      <c r="C863" s="127">
        <v>10300</v>
      </c>
      <c r="D863" s="127">
        <v>0</v>
      </c>
    </row>
    <row r="864" spans="1:4" s="97" customFormat="1" ht="46.5" x14ac:dyDescent="0.2">
      <c r="A864" s="120">
        <v>412900</v>
      </c>
      <c r="B864" s="129" t="s">
        <v>318</v>
      </c>
      <c r="C864" s="127">
        <v>12200.000000000002</v>
      </c>
      <c r="D864" s="127">
        <v>0</v>
      </c>
    </row>
    <row r="865" spans="1:4" s="97" customFormat="1" x14ac:dyDescent="0.2">
      <c r="A865" s="120">
        <v>412900</v>
      </c>
      <c r="B865" s="129" t="s">
        <v>301</v>
      </c>
      <c r="C865" s="127">
        <v>6800</v>
      </c>
      <c r="D865" s="127">
        <v>0</v>
      </c>
    </row>
    <row r="866" spans="1:4" s="97" customFormat="1" x14ac:dyDescent="0.2">
      <c r="A866" s="130">
        <v>510000</v>
      </c>
      <c r="B866" s="128" t="s">
        <v>153</v>
      </c>
      <c r="C866" s="138">
        <f>C867+C870</f>
        <v>2990000</v>
      </c>
      <c r="D866" s="138">
        <f>D867+D870</f>
        <v>0</v>
      </c>
    </row>
    <row r="867" spans="1:4" s="97" customFormat="1" x14ac:dyDescent="0.2">
      <c r="A867" s="130">
        <v>511000</v>
      </c>
      <c r="B867" s="128" t="s">
        <v>154</v>
      </c>
      <c r="C867" s="138">
        <f>SUM(C868:C869)</f>
        <v>140000</v>
      </c>
      <c r="D867" s="138">
        <f>SUM(D868:D869)</f>
        <v>0</v>
      </c>
    </row>
    <row r="868" spans="1:4" s="97" customFormat="1" x14ac:dyDescent="0.2">
      <c r="A868" s="120">
        <v>511300</v>
      </c>
      <c r="B868" s="121" t="s">
        <v>157</v>
      </c>
      <c r="C868" s="127">
        <v>60000</v>
      </c>
      <c r="D868" s="127">
        <v>0</v>
      </c>
    </row>
    <row r="869" spans="1:4" s="97" customFormat="1" x14ac:dyDescent="0.2">
      <c r="A869" s="120">
        <v>511700</v>
      </c>
      <c r="B869" s="121" t="s">
        <v>160</v>
      </c>
      <c r="C869" s="127">
        <v>80000</v>
      </c>
      <c r="D869" s="127">
        <v>0</v>
      </c>
    </row>
    <row r="870" spans="1:4" s="139" customFormat="1" ht="46.5" x14ac:dyDescent="0.2">
      <c r="A870" s="130">
        <v>516000</v>
      </c>
      <c r="B870" s="128" t="s">
        <v>164</v>
      </c>
      <c r="C870" s="138">
        <f>C871</f>
        <v>2850000</v>
      </c>
      <c r="D870" s="138">
        <f>D871</f>
        <v>0</v>
      </c>
    </row>
    <row r="871" spans="1:4" s="97" customFormat="1" ht="46.5" x14ac:dyDescent="0.2">
      <c r="A871" s="120">
        <v>516100</v>
      </c>
      <c r="B871" s="121" t="s">
        <v>164</v>
      </c>
      <c r="C871" s="127">
        <v>2850000</v>
      </c>
      <c r="D871" s="127">
        <v>0</v>
      </c>
    </row>
    <row r="872" spans="1:4" s="139" customFormat="1" x14ac:dyDescent="0.2">
      <c r="A872" s="130">
        <v>630000</v>
      </c>
      <c r="B872" s="128" t="s">
        <v>194</v>
      </c>
      <c r="C872" s="138">
        <f t="shared" ref="C872" si="88">C873+C876</f>
        <v>744400</v>
      </c>
      <c r="D872" s="138">
        <f t="shared" ref="D872" si="89">D873+D876</f>
        <v>0</v>
      </c>
    </row>
    <row r="873" spans="1:4" s="139" customFormat="1" x14ac:dyDescent="0.2">
      <c r="A873" s="130">
        <v>631000</v>
      </c>
      <c r="B873" s="128" t="s">
        <v>126</v>
      </c>
      <c r="C873" s="138">
        <f t="shared" ref="C873" si="90">C874+C875</f>
        <v>654400</v>
      </c>
      <c r="D873" s="138">
        <f t="shared" ref="D873" si="91">D874+D875</f>
        <v>0</v>
      </c>
    </row>
    <row r="874" spans="1:4" s="97" customFormat="1" x14ac:dyDescent="0.2">
      <c r="A874" s="120">
        <v>631100</v>
      </c>
      <c r="B874" s="121" t="s">
        <v>196</v>
      </c>
      <c r="C874" s="127">
        <v>640000</v>
      </c>
      <c r="D874" s="127">
        <v>0</v>
      </c>
    </row>
    <row r="875" spans="1:4" s="97" customFormat="1" x14ac:dyDescent="0.2">
      <c r="A875" s="120">
        <v>631300</v>
      </c>
      <c r="B875" s="121" t="s">
        <v>198</v>
      </c>
      <c r="C875" s="127">
        <v>14400</v>
      </c>
      <c r="D875" s="127">
        <v>0</v>
      </c>
    </row>
    <row r="876" spans="1:4" s="139" customFormat="1" ht="46.5" x14ac:dyDescent="0.2">
      <c r="A876" s="130">
        <v>638000</v>
      </c>
      <c r="B876" s="128" t="s">
        <v>127</v>
      </c>
      <c r="C876" s="138">
        <f>C877</f>
        <v>90000</v>
      </c>
      <c r="D876" s="138">
        <f>D877</f>
        <v>0</v>
      </c>
    </row>
    <row r="877" spans="1:4" s="97" customFormat="1" x14ac:dyDescent="0.2">
      <c r="A877" s="120">
        <v>638100</v>
      </c>
      <c r="B877" s="121" t="s">
        <v>199</v>
      </c>
      <c r="C877" s="127">
        <v>90000</v>
      </c>
      <c r="D877" s="127">
        <v>0</v>
      </c>
    </row>
    <row r="878" spans="1:4" s="97" customFormat="1" x14ac:dyDescent="0.2">
      <c r="A878" s="146"/>
      <c r="B878" s="147" t="s">
        <v>236</v>
      </c>
      <c r="C878" s="148">
        <f>C848+C866+C872</f>
        <v>11105700</v>
      </c>
      <c r="D878" s="148">
        <f>D848+D866+D872</f>
        <v>0</v>
      </c>
    </row>
    <row r="879" spans="1:4" s="97" customFormat="1" x14ac:dyDescent="0.2">
      <c r="A879" s="108"/>
      <c r="B879" s="109"/>
      <c r="C879" s="110"/>
      <c r="D879" s="110"/>
    </row>
    <row r="880" spans="1:4" s="97" customFormat="1" x14ac:dyDescent="0.2">
      <c r="A880" s="108"/>
      <c r="B880" s="109"/>
      <c r="C880" s="110"/>
      <c r="D880" s="110"/>
    </row>
    <row r="881" spans="1:4" s="97" customFormat="1" x14ac:dyDescent="0.2">
      <c r="A881" s="120" t="s">
        <v>566</v>
      </c>
      <c r="B881" s="128"/>
      <c r="C881" s="110"/>
      <c r="D881" s="110"/>
    </row>
    <row r="882" spans="1:4" s="97" customFormat="1" x14ac:dyDescent="0.2">
      <c r="A882" s="120" t="s">
        <v>245</v>
      </c>
      <c r="B882" s="128"/>
      <c r="C882" s="110"/>
      <c r="D882" s="110"/>
    </row>
    <row r="883" spans="1:4" s="97" customFormat="1" x14ac:dyDescent="0.2">
      <c r="A883" s="120" t="s">
        <v>315</v>
      </c>
      <c r="B883" s="128"/>
      <c r="C883" s="110"/>
      <c r="D883" s="110"/>
    </row>
    <row r="884" spans="1:4" s="97" customFormat="1" x14ac:dyDescent="0.2">
      <c r="A884" s="120" t="s">
        <v>530</v>
      </c>
      <c r="B884" s="128"/>
      <c r="C884" s="110"/>
      <c r="D884" s="110"/>
    </row>
    <row r="885" spans="1:4" s="97" customFormat="1" x14ac:dyDescent="0.2">
      <c r="A885" s="120"/>
      <c r="B885" s="122"/>
      <c r="C885" s="110"/>
      <c r="D885" s="110"/>
    </row>
    <row r="886" spans="1:4" s="139" customFormat="1" x14ac:dyDescent="0.2">
      <c r="A886" s="130">
        <v>410000</v>
      </c>
      <c r="B886" s="124" t="s">
        <v>87</v>
      </c>
      <c r="C886" s="138">
        <f t="shared" ref="C886" si="92">C887+C892</f>
        <v>2234300</v>
      </c>
      <c r="D886" s="138">
        <f t="shared" ref="D886" si="93">D887+D892</f>
        <v>0</v>
      </c>
    </row>
    <row r="887" spans="1:4" s="139" customFormat="1" x14ac:dyDescent="0.2">
      <c r="A887" s="130">
        <v>411000</v>
      </c>
      <c r="B887" s="124" t="s">
        <v>204</v>
      </c>
      <c r="C887" s="138">
        <f t="shared" ref="C887" si="94">SUM(C888:C891)</f>
        <v>938600</v>
      </c>
      <c r="D887" s="138">
        <f t="shared" ref="D887" si="95">SUM(D888:D891)</f>
        <v>0</v>
      </c>
    </row>
    <row r="888" spans="1:4" s="97" customFormat="1" x14ac:dyDescent="0.2">
      <c r="A888" s="120">
        <v>411100</v>
      </c>
      <c r="B888" s="121" t="s">
        <v>88</v>
      </c>
      <c r="C888" s="127">
        <v>890000</v>
      </c>
      <c r="D888" s="127">
        <v>0</v>
      </c>
    </row>
    <row r="889" spans="1:4" s="97" customFormat="1" ht="46.5" x14ac:dyDescent="0.2">
      <c r="A889" s="120">
        <v>411200</v>
      </c>
      <c r="B889" s="121" t="s">
        <v>217</v>
      </c>
      <c r="C889" s="127">
        <v>20000</v>
      </c>
      <c r="D889" s="127">
        <v>0</v>
      </c>
    </row>
    <row r="890" spans="1:4" s="97" customFormat="1" ht="46.5" x14ac:dyDescent="0.2">
      <c r="A890" s="120">
        <v>411300</v>
      </c>
      <c r="B890" s="121" t="s">
        <v>89</v>
      </c>
      <c r="C890" s="127">
        <v>22800</v>
      </c>
      <c r="D890" s="127">
        <v>0</v>
      </c>
    </row>
    <row r="891" spans="1:4" s="97" customFormat="1" x14ac:dyDescent="0.2">
      <c r="A891" s="120">
        <v>411400</v>
      </c>
      <c r="B891" s="121" t="s">
        <v>90</v>
      </c>
      <c r="C891" s="127">
        <v>5800</v>
      </c>
      <c r="D891" s="127">
        <v>0</v>
      </c>
    </row>
    <row r="892" spans="1:4" s="139" customFormat="1" x14ac:dyDescent="0.2">
      <c r="A892" s="130">
        <v>412000</v>
      </c>
      <c r="B892" s="128" t="s">
        <v>209</v>
      </c>
      <c r="C892" s="138">
        <f>SUM(C893:C903)</f>
        <v>1295700</v>
      </c>
      <c r="D892" s="138">
        <f>SUM(D893:D903)</f>
        <v>0</v>
      </c>
    </row>
    <row r="893" spans="1:4" s="97" customFormat="1" ht="46.5" x14ac:dyDescent="0.2">
      <c r="A893" s="120">
        <v>412200</v>
      </c>
      <c r="B893" s="121" t="s">
        <v>218</v>
      </c>
      <c r="C893" s="127">
        <v>76000</v>
      </c>
      <c r="D893" s="127">
        <v>0</v>
      </c>
    </row>
    <row r="894" spans="1:4" s="97" customFormat="1" x14ac:dyDescent="0.2">
      <c r="A894" s="120">
        <v>412300</v>
      </c>
      <c r="B894" s="121" t="s">
        <v>92</v>
      </c>
      <c r="C894" s="127">
        <v>12000</v>
      </c>
      <c r="D894" s="127">
        <v>0</v>
      </c>
    </row>
    <row r="895" spans="1:4" s="97" customFormat="1" x14ac:dyDescent="0.2">
      <c r="A895" s="120">
        <v>412500</v>
      </c>
      <c r="B895" s="121" t="s">
        <v>94</v>
      </c>
      <c r="C895" s="127">
        <v>25000</v>
      </c>
      <c r="D895" s="127">
        <v>0</v>
      </c>
    </row>
    <row r="896" spans="1:4" s="97" customFormat="1" x14ac:dyDescent="0.2">
      <c r="A896" s="120">
        <v>412600</v>
      </c>
      <c r="B896" s="121" t="s">
        <v>219</v>
      </c>
      <c r="C896" s="127">
        <v>25000</v>
      </c>
      <c r="D896" s="127">
        <v>0</v>
      </c>
    </row>
    <row r="897" spans="1:4" s="97" customFormat="1" x14ac:dyDescent="0.2">
      <c r="A897" s="120">
        <v>412700</v>
      </c>
      <c r="B897" s="121" t="s">
        <v>206</v>
      </c>
      <c r="C897" s="127">
        <v>45000</v>
      </c>
      <c r="D897" s="127">
        <v>0</v>
      </c>
    </row>
    <row r="898" spans="1:4" s="97" customFormat="1" x14ac:dyDescent="0.2">
      <c r="A898" s="120">
        <v>412900</v>
      </c>
      <c r="B898" s="129" t="s">
        <v>531</v>
      </c>
      <c r="C898" s="127">
        <v>1000</v>
      </c>
      <c r="D898" s="127">
        <v>0</v>
      </c>
    </row>
    <row r="899" spans="1:4" s="97" customFormat="1" x14ac:dyDescent="0.2">
      <c r="A899" s="120">
        <v>412900</v>
      </c>
      <c r="B899" s="129" t="s">
        <v>299</v>
      </c>
      <c r="C899" s="127">
        <v>1103000</v>
      </c>
      <c r="D899" s="127">
        <v>0</v>
      </c>
    </row>
    <row r="900" spans="1:4" s="97" customFormat="1" x14ac:dyDescent="0.2">
      <c r="A900" s="120">
        <v>412900</v>
      </c>
      <c r="B900" s="129" t="s">
        <v>316</v>
      </c>
      <c r="C900" s="127">
        <v>3000</v>
      </c>
      <c r="D900" s="127">
        <v>0</v>
      </c>
    </row>
    <row r="901" spans="1:4" s="97" customFormat="1" ht="46.5" x14ac:dyDescent="0.2">
      <c r="A901" s="120">
        <v>412900</v>
      </c>
      <c r="B901" s="129" t="s">
        <v>317</v>
      </c>
      <c r="C901" s="127">
        <v>700</v>
      </c>
      <c r="D901" s="127">
        <v>0</v>
      </c>
    </row>
    <row r="902" spans="1:4" s="97" customFormat="1" ht="46.5" x14ac:dyDescent="0.2">
      <c r="A902" s="120">
        <v>412900</v>
      </c>
      <c r="B902" s="129" t="s">
        <v>318</v>
      </c>
      <c r="C902" s="127">
        <v>2000</v>
      </c>
      <c r="D902" s="127">
        <v>0</v>
      </c>
    </row>
    <row r="903" spans="1:4" s="97" customFormat="1" x14ac:dyDescent="0.2">
      <c r="A903" s="120">
        <v>412900</v>
      </c>
      <c r="B903" s="121" t="s">
        <v>301</v>
      </c>
      <c r="C903" s="127">
        <v>3000</v>
      </c>
      <c r="D903" s="127">
        <v>0</v>
      </c>
    </row>
    <row r="904" spans="1:4" s="139" customFormat="1" x14ac:dyDescent="0.2">
      <c r="A904" s="130">
        <v>480000</v>
      </c>
      <c r="B904" s="128" t="s">
        <v>149</v>
      </c>
      <c r="C904" s="138">
        <f>C905</f>
        <v>150000</v>
      </c>
      <c r="D904" s="138">
        <f>D905</f>
        <v>0</v>
      </c>
    </row>
    <row r="905" spans="1:4" s="139" customFormat="1" x14ac:dyDescent="0.2">
      <c r="A905" s="130">
        <v>488000</v>
      </c>
      <c r="B905" s="128" t="s">
        <v>103</v>
      </c>
      <c r="C905" s="138">
        <f>SUM(C906:C906)</f>
        <v>150000</v>
      </c>
      <c r="D905" s="138">
        <f>SUM(D906:D906)</f>
        <v>0</v>
      </c>
    </row>
    <row r="906" spans="1:4" s="97" customFormat="1" x14ac:dyDescent="0.2">
      <c r="A906" s="120">
        <v>488100</v>
      </c>
      <c r="B906" s="121" t="s">
        <v>357</v>
      </c>
      <c r="C906" s="127">
        <v>150000</v>
      </c>
      <c r="D906" s="127">
        <v>0</v>
      </c>
    </row>
    <row r="907" spans="1:4" s="139" customFormat="1" x14ac:dyDescent="0.2">
      <c r="A907" s="130">
        <v>510000</v>
      </c>
      <c r="B907" s="128" t="s">
        <v>153</v>
      </c>
      <c r="C907" s="138">
        <f>C910+C908</f>
        <v>8000</v>
      </c>
      <c r="D907" s="138">
        <f>D910+D908</f>
        <v>0</v>
      </c>
    </row>
    <row r="908" spans="1:4" s="139" customFormat="1" x14ac:dyDescent="0.2">
      <c r="A908" s="130">
        <v>511000</v>
      </c>
      <c r="B908" s="128" t="s">
        <v>154</v>
      </c>
      <c r="C908" s="138">
        <f>C909+0</f>
        <v>5000</v>
      </c>
      <c r="D908" s="138">
        <f>D909+0</f>
        <v>0</v>
      </c>
    </row>
    <row r="909" spans="1:4" s="97" customFormat="1" x14ac:dyDescent="0.2">
      <c r="A909" s="120">
        <v>511300</v>
      </c>
      <c r="B909" s="121" t="s">
        <v>157</v>
      </c>
      <c r="C909" s="127">
        <v>5000</v>
      </c>
      <c r="D909" s="127">
        <v>0</v>
      </c>
    </row>
    <row r="910" spans="1:4" s="139" customFormat="1" ht="46.5" x14ac:dyDescent="0.2">
      <c r="A910" s="130">
        <v>516000</v>
      </c>
      <c r="B910" s="128" t="s">
        <v>164</v>
      </c>
      <c r="C910" s="138">
        <f>C911</f>
        <v>3000</v>
      </c>
      <c r="D910" s="138">
        <f>D911</f>
        <v>0</v>
      </c>
    </row>
    <row r="911" spans="1:4" s="97" customFormat="1" ht="46.5" x14ac:dyDescent="0.2">
      <c r="A911" s="120">
        <v>516100</v>
      </c>
      <c r="B911" s="121" t="s">
        <v>164</v>
      </c>
      <c r="C911" s="127">
        <v>3000</v>
      </c>
      <c r="D911" s="127">
        <v>0</v>
      </c>
    </row>
    <row r="912" spans="1:4" s="139" customFormat="1" x14ac:dyDescent="0.2">
      <c r="A912" s="130">
        <v>630000</v>
      </c>
      <c r="B912" s="128" t="s">
        <v>194</v>
      </c>
      <c r="C912" s="138">
        <f>0+C913</f>
        <v>23700</v>
      </c>
      <c r="D912" s="138">
        <f>0+D913</f>
        <v>0</v>
      </c>
    </row>
    <row r="913" spans="1:4" s="139" customFormat="1" ht="46.5" x14ac:dyDescent="0.2">
      <c r="A913" s="130">
        <v>638000</v>
      </c>
      <c r="B913" s="128" t="s">
        <v>127</v>
      </c>
      <c r="C913" s="138">
        <f>C914</f>
        <v>23700</v>
      </c>
      <c r="D913" s="138">
        <f>D914</f>
        <v>0</v>
      </c>
    </row>
    <row r="914" spans="1:4" s="97" customFormat="1" x14ac:dyDescent="0.2">
      <c r="A914" s="120">
        <v>638100</v>
      </c>
      <c r="B914" s="121" t="s">
        <v>199</v>
      </c>
      <c r="C914" s="127">
        <v>23700</v>
      </c>
      <c r="D914" s="127">
        <v>0</v>
      </c>
    </row>
    <row r="915" spans="1:4" s="97" customFormat="1" x14ac:dyDescent="0.2">
      <c r="A915" s="142"/>
      <c r="B915" s="133" t="s">
        <v>236</v>
      </c>
      <c r="C915" s="140">
        <f>C886+C904+C907+C912</f>
        <v>2416000</v>
      </c>
      <c r="D915" s="140">
        <f>D886+D904+D907+D912</f>
        <v>0</v>
      </c>
    </row>
    <row r="916" spans="1:4" s="97" customFormat="1" x14ac:dyDescent="0.2">
      <c r="A916" s="118"/>
      <c r="B916" s="109"/>
      <c r="C916" s="137"/>
      <c r="D916" s="137"/>
    </row>
    <row r="917" spans="1:4" s="97" customFormat="1" x14ac:dyDescent="0.2">
      <c r="A917" s="118"/>
      <c r="B917" s="109"/>
      <c r="C917" s="137"/>
      <c r="D917" s="137"/>
    </row>
    <row r="918" spans="1:4" s="97" customFormat="1" x14ac:dyDescent="0.2">
      <c r="A918" s="120" t="s">
        <v>567</v>
      </c>
      <c r="B918" s="128"/>
      <c r="C918" s="137"/>
      <c r="D918" s="137"/>
    </row>
    <row r="919" spans="1:4" s="97" customFormat="1" x14ac:dyDescent="0.2">
      <c r="A919" s="120" t="s">
        <v>246</v>
      </c>
      <c r="B919" s="128"/>
      <c r="C919" s="137"/>
      <c r="D919" s="137"/>
    </row>
    <row r="920" spans="1:4" s="97" customFormat="1" x14ac:dyDescent="0.2">
      <c r="A920" s="120" t="s">
        <v>358</v>
      </c>
      <c r="B920" s="128"/>
      <c r="C920" s="137"/>
      <c r="D920" s="137"/>
    </row>
    <row r="921" spans="1:4" s="97" customFormat="1" x14ac:dyDescent="0.2">
      <c r="A921" s="120" t="s">
        <v>568</v>
      </c>
      <c r="B921" s="128"/>
      <c r="C921" s="137"/>
      <c r="D921" s="137"/>
    </row>
    <row r="922" spans="1:4" s="97" customFormat="1" x14ac:dyDescent="0.2">
      <c r="A922" s="120"/>
      <c r="B922" s="122"/>
      <c r="C922" s="110"/>
      <c r="D922" s="110"/>
    </row>
    <row r="923" spans="1:4" s="97" customFormat="1" x14ac:dyDescent="0.2">
      <c r="A923" s="130">
        <v>410000</v>
      </c>
      <c r="B923" s="124" t="s">
        <v>87</v>
      </c>
      <c r="C923" s="138">
        <f>C924+C929+C946+C944+0+0</f>
        <v>331839500</v>
      </c>
      <c r="D923" s="138">
        <f>D924+D929+D946+D944+0+0</f>
        <v>735000</v>
      </c>
    </row>
    <row r="924" spans="1:4" s="97" customFormat="1" x14ac:dyDescent="0.2">
      <c r="A924" s="130">
        <v>411000</v>
      </c>
      <c r="B924" s="124" t="s">
        <v>204</v>
      </c>
      <c r="C924" s="138">
        <f t="shared" ref="C924" si="96">SUM(C925:C928)</f>
        <v>305400000</v>
      </c>
      <c r="D924" s="138">
        <f t="shared" ref="D924" si="97">SUM(D925:D928)</f>
        <v>0</v>
      </c>
    </row>
    <row r="925" spans="1:4" s="97" customFormat="1" x14ac:dyDescent="0.2">
      <c r="A925" s="120">
        <v>411100</v>
      </c>
      <c r="B925" s="121" t="s">
        <v>88</v>
      </c>
      <c r="C925" s="127">
        <v>282500000</v>
      </c>
      <c r="D925" s="127">
        <v>0</v>
      </c>
    </row>
    <row r="926" spans="1:4" s="97" customFormat="1" ht="46.5" x14ac:dyDescent="0.2">
      <c r="A926" s="120">
        <v>411200</v>
      </c>
      <c r="B926" s="121" t="s">
        <v>217</v>
      </c>
      <c r="C926" s="127">
        <v>11000000</v>
      </c>
      <c r="D926" s="127">
        <v>0</v>
      </c>
    </row>
    <row r="927" spans="1:4" s="97" customFormat="1" ht="46.5" x14ac:dyDescent="0.2">
      <c r="A927" s="120">
        <v>411300</v>
      </c>
      <c r="B927" s="121" t="s">
        <v>89</v>
      </c>
      <c r="C927" s="127">
        <v>7500000</v>
      </c>
      <c r="D927" s="127">
        <v>0</v>
      </c>
    </row>
    <row r="928" spans="1:4" s="97" customFormat="1" x14ac:dyDescent="0.2">
      <c r="A928" s="120">
        <v>411400</v>
      </c>
      <c r="B928" s="121" t="s">
        <v>90</v>
      </c>
      <c r="C928" s="127">
        <v>4400000</v>
      </c>
      <c r="D928" s="127">
        <v>0</v>
      </c>
    </row>
    <row r="929" spans="1:4" s="97" customFormat="1" x14ac:dyDescent="0.2">
      <c r="A929" s="130">
        <v>412000</v>
      </c>
      <c r="B929" s="128" t="s">
        <v>209</v>
      </c>
      <c r="C929" s="138">
        <f>SUM(C930:C943)</f>
        <v>26319499.999999996</v>
      </c>
      <c r="D929" s="138">
        <f>SUM(D930:D943)</f>
        <v>735000</v>
      </c>
    </row>
    <row r="930" spans="1:4" s="97" customFormat="1" x14ac:dyDescent="0.2">
      <c r="A930" s="120">
        <v>412100</v>
      </c>
      <c r="B930" s="121" t="s">
        <v>91</v>
      </c>
      <c r="C930" s="127">
        <v>900000</v>
      </c>
      <c r="D930" s="127">
        <v>0</v>
      </c>
    </row>
    <row r="931" spans="1:4" s="97" customFormat="1" ht="46.5" x14ac:dyDescent="0.2">
      <c r="A931" s="120">
        <v>412200</v>
      </c>
      <c r="B931" s="121" t="s">
        <v>218</v>
      </c>
      <c r="C931" s="127">
        <v>7100000</v>
      </c>
      <c r="D931" s="127">
        <v>0</v>
      </c>
    </row>
    <row r="932" spans="1:4" s="97" customFormat="1" x14ac:dyDescent="0.2">
      <c r="A932" s="120">
        <v>412300</v>
      </c>
      <c r="B932" s="121" t="s">
        <v>92</v>
      </c>
      <c r="C932" s="127">
        <v>1950000</v>
      </c>
      <c r="D932" s="127">
        <v>0</v>
      </c>
    </row>
    <row r="933" spans="1:4" s="97" customFormat="1" x14ac:dyDescent="0.2">
      <c r="A933" s="120">
        <v>412400</v>
      </c>
      <c r="B933" s="121" t="s">
        <v>93</v>
      </c>
      <c r="C933" s="127">
        <v>5100000</v>
      </c>
      <c r="D933" s="127">
        <v>0</v>
      </c>
    </row>
    <row r="934" spans="1:4" s="97" customFormat="1" x14ac:dyDescent="0.2">
      <c r="A934" s="120">
        <v>412500</v>
      </c>
      <c r="B934" s="121" t="s">
        <v>94</v>
      </c>
      <c r="C934" s="127">
        <v>3700000.0000000005</v>
      </c>
      <c r="D934" s="127">
        <v>0</v>
      </c>
    </row>
    <row r="935" spans="1:4" s="97" customFormat="1" x14ac:dyDescent="0.2">
      <c r="A935" s="120">
        <v>412600</v>
      </c>
      <c r="B935" s="121" t="s">
        <v>219</v>
      </c>
      <c r="C935" s="127">
        <v>4636999.9999999963</v>
      </c>
      <c r="D935" s="127">
        <v>10000</v>
      </c>
    </row>
    <row r="936" spans="1:4" s="97" customFormat="1" x14ac:dyDescent="0.2">
      <c r="A936" s="120">
        <v>412700</v>
      </c>
      <c r="B936" s="121" t="s">
        <v>206</v>
      </c>
      <c r="C936" s="127">
        <v>1450000</v>
      </c>
      <c r="D936" s="127">
        <v>155000</v>
      </c>
    </row>
    <row r="937" spans="1:4" s="97" customFormat="1" ht="46.5" x14ac:dyDescent="0.2">
      <c r="A937" s="120">
        <v>412800</v>
      </c>
      <c r="B937" s="121" t="s">
        <v>220</v>
      </c>
      <c r="C937" s="127">
        <v>3000</v>
      </c>
      <c r="D937" s="127">
        <v>0</v>
      </c>
    </row>
    <row r="938" spans="1:4" s="97" customFormat="1" x14ac:dyDescent="0.2">
      <c r="A938" s="120">
        <v>412900</v>
      </c>
      <c r="B938" s="129" t="s">
        <v>531</v>
      </c>
      <c r="C938" s="127">
        <v>89500</v>
      </c>
      <c r="D938" s="127">
        <v>0</v>
      </c>
    </row>
    <row r="939" spans="1:4" s="97" customFormat="1" x14ac:dyDescent="0.2">
      <c r="A939" s="120">
        <v>412900</v>
      </c>
      <c r="B939" s="129" t="s">
        <v>299</v>
      </c>
      <c r="C939" s="127">
        <v>600000</v>
      </c>
      <c r="D939" s="127">
        <v>0</v>
      </c>
    </row>
    <row r="940" spans="1:4" s="97" customFormat="1" x14ac:dyDescent="0.2">
      <c r="A940" s="120">
        <v>412900</v>
      </c>
      <c r="B940" s="129" t="s">
        <v>316</v>
      </c>
      <c r="C940" s="127">
        <v>4000.0000000000005</v>
      </c>
      <c r="D940" s="127">
        <v>0</v>
      </c>
    </row>
    <row r="941" spans="1:4" s="97" customFormat="1" ht="46.5" x14ac:dyDescent="0.2">
      <c r="A941" s="120">
        <v>412900</v>
      </c>
      <c r="B941" s="129" t="s">
        <v>317</v>
      </c>
      <c r="C941" s="127">
        <v>136000</v>
      </c>
      <c r="D941" s="127">
        <v>0</v>
      </c>
    </row>
    <row r="942" spans="1:4" s="97" customFormat="1" ht="46.5" x14ac:dyDescent="0.2">
      <c r="A942" s="120">
        <v>412900</v>
      </c>
      <c r="B942" s="129" t="s">
        <v>318</v>
      </c>
      <c r="C942" s="127">
        <v>550000</v>
      </c>
      <c r="D942" s="127">
        <v>0</v>
      </c>
    </row>
    <row r="943" spans="1:4" s="97" customFormat="1" x14ac:dyDescent="0.2">
      <c r="A943" s="120">
        <v>412900</v>
      </c>
      <c r="B943" s="121" t="s">
        <v>301</v>
      </c>
      <c r="C943" s="127">
        <v>100000</v>
      </c>
      <c r="D943" s="127">
        <v>570000</v>
      </c>
    </row>
    <row r="944" spans="1:4" s="139" customFormat="1" x14ac:dyDescent="0.2">
      <c r="A944" s="130">
        <v>413000</v>
      </c>
      <c r="B944" s="128" t="s">
        <v>210</v>
      </c>
      <c r="C944" s="138">
        <f>C945</f>
        <v>30000</v>
      </c>
      <c r="D944" s="138">
        <f>D945</f>
        <v>0</v>
      </c>
    </row>
    <row r="945" spans="1:4" s="97" customFormat="1" x14ac:dyDescent="0.2">
      <c r="A945" s="120">
        <v>413900</v>
      </c>
      <c r="B945" s="121" t="s">
        <v>99</v>
      </c>
      <c r="C945" s="127">
        <v>30000</v>
      </c>
      <c r="D945" s="127">
        <v>0</v>
      </c>
    </row>
    <row r="946" spans="1:4" s="139" customFormat="1" x14ac:dyDescent="0.2">
      <c r="A946" s="130">
        <v>415000</v>
      </c>
      <c r="B946" s="128" t="s">
        <v>50</v>
      </c>
      <c r="C946" s="138">
        <f>SUM(C947:C947)</f>
        <v>90000</v>
      </c>
      <c r="D946" s="138">
        <f>SUM(D947:D947)</f>
        <v>0</v>
      </c>
    </row>
    <row r="947" spans="1:4" s="151" customFormat="1" x14ac:dyDescent="0.2">
      <c r="A947" s="141">
        <v>415200</v>
      </c>
      <c r="B947" s="121" t="s">
        <v>268</v>
      </c>
      <c r="C947" s="127">
        <v>90000</v>
      </c>
      <c r="D947" s="127">
        <v>0</v>
      </c>
    </row>
    <row r="948" spans="1:4" s="139" customFormat="1" x14ac:dyDescent="0.2">
      <c r="A948" s="130">
        <v>480000</v>
      </c>
      <c r="B948" s="128" t="s">
        <v>149</v>
      </c>
      <c r="C948" s="138">
        <f t="shared" ref="C948:C949" si="98">C949</f>
        <v>3000</v>
      </c>
      <c r="D948" s="138">
        <f t="shared" ref="D948:D949" si="99">D949</f>
        <v>0</v>
      </c>
    </row>
    <row r="949" spans="1:4" s="139" customFormat="1" x14ac:dyDescent="0.2">
      <c r="A949" s="130">
        <v>488000</v>
      </c>
      <c r="B949" s="128" t="s">
        <v>103</v>
      </c>
      <c r="C949" s="138">
        <f t="shared" si="98"/>
        <v>3000</v>
      </c>
      <c r="D949" s="138">
        <f t="shared" si="99"/>
        <v>0</v>
      </c>
    </row>
    <row r="950" spans="1:4" s="151" customFormat="1" x14ac:dyDescent="0.2">
      <c r="A950" s="120">
        <v>488100</v>
      </c>
      <c r="B950" s="152" t="s">
        <v>103</v>
      </c>
      <c r="C950" s="127">
        <v>3000</v>
      </c>
      <c r="D950" s="127">
        <v>0</v>
      </c>
    </row>
    <row r="951" spans="1:4" s="97" customFormat="1" x14ac:dyDescent="0.2">
      <c r="A951" s="130">
        <v>510000</v>
      </c>
      <c r="B951" s="128" t="s">
        <v>153</v>
      </c>
      <c r="C951" s="138">
        <f>C952+C960+0+C958</f>
        <v>33397099.999999996</v>
      </c>
      <c r="D951" s="138">
        <f>D952+D960+0+D958</f>
        <v>1238900</v>
      </c>
    </row>
    <row r="952" spans="1:4" s="97" customFormat="1" x14ac:dyDescent="0.2">
      <c r="A952" s="130">
        <v>511000</v>
      </c>
      <c r="B952" s="128" t="s">
        <v>154</v>
      </c>
      <c r="C952" s="138">
        <f>SUM(C953:C957)</f>
        <v>31867099.999999996</v>
      </c>
      <c r="D952" s="138">
        <f>SUM(D953:D957)</f>
        <v>1088900</v>
      </c>
    </row>
    <row r="953" spans="1:4" s="97" customFormat="1" x14ac:dyDescent="0.2">
      <c r="A953" s="120">
        <v>511100</v>
      </c>
      <c r="B953" s="121" t="s">
        <v>155</v>
      </c>
      <c r="C953" s="127">
        <v>2000000</v>
      </c>
      <c r="D953" s="127">
        <v>100000</v>
      </c>
    </row>
    <row r="954" spans="1:4" s="97" customFormat="1" ht="46.5" x14ac:dyDescent="0.2">
      <c r="A954" s="120">
        <v>511200</v>
      </c>
      <c r="B954" s="121" t="s">
        <v>156</v>
      </c>
      <c r="C954" s="127">
        <v>550000</v>
      </c>
      <c r="D954" s="127">
        <v>287200</v>
      </c>
    </row>
    <row r="955" spans="1:4" s="97" customFormat="1" x14ac:dyDescent="0.2">
      <c r="A955" s="120">
        <v>511300</v>
      </c>
      <c r="B955" s="121" t="s">
        <v>157</v>
      </c>
      <c r="C955" s="127">
        <v>27909999.999999996</v>
      </c>
      <c r="D955" s="127">
        <v>701700</v>
      </c>
    </row>
    <row r="956" spans="1:4" s="97" customFormat="1" x14ac:dyDescent="0.2">
      <c r="A956" s="120">
        <v>511400</v>
      </c>
      <c r="B956" s="121" t="s">
        <v>158</v>
      </c>
      <c r="C956" s="127">
        <v>1400000</v>
      </c>
      <c r="D956" s="127">
        <v>0</v>
      </c>
    </row>
    <row r="957" spans="1:4" s="97" customFormat="1" x14ac:dyDescent="0.2">
      <c r="A957" s="120">
        <v>511700</v>
      </c>
      <c r="B957" s="121" t="s">
        <v>359</v>
      </c>
      <c r="C957" s="127">
        <v>7100</v>
      </c>
      <c r="D957" s="127">
        <v>0</v>
      </c>
    </row>
    <row r="958" spans="1:4" s="139" customFormat="1" x14ac:dyDescent="0.2">
      <c r="A958" s="130">
        <v>513000</v>
      </c>
      <c r="B958" s="128" t="s">
        <v>162</v>
      </c>
      <c r="C958" s="138">
        <f>C959</f>
        <v>850000</v>
      </c>
      <c r="D958" s="138">
        <f>D959</f>
        <v>0</v>
      </c>
    </row>
    <row r="959" spans="1:4" s="97" customFormat="1" x14ac:dyDescent="0.2">
      <c r="A959" s="120">
        <v>513700</v>
      </c>
      <c r="B959" s="121" t="s">
        <v>360</v>
      </c>
      <c r="C959" s="127">
        <v>850000</v>
      </c>
      <c r="D959" s="127">
        <v>0</v>
      </c>
    </row>
    <row r="960" spans="1:4" s="151" customFormat="1" ht="46.5" x14ac:dyDescent="0.2">
      <c r="A960" s="130">
        <v>516000</v>
      </c>
      <c r="B960" s="128" t="s">
        <v>164</v>
      </c>
      <c r="C960" s="153">
        <f>C961</f>
        <v>680000</v>
      </c>
      <c r="D960" s="153">
        <f>D961</f>
        <v>150000</v>
      </c>
    </row>
    <row r="961" spans="1:4" s="151" customFormat="1" ht="46.5" x14ac:dyDescent="0.2">
      <c r="A961" s="120">
        <v>516100</v>
      </c>
      <c r="B961" s="121" t="s">
        <v>164</v>
      </c>
      <c r="C961" s="127">
        <v>680000</v>
      </c>
      <c r="D961" s="127">
        <v>150000</v>
      </c>
    </row>
    <row r="962" spans="1:4" s="139" customFormat="1" x14ac:dyDescent="0.2">
      <c r="A962" s="130">
        <v>620000</v>
      </c>
      <c r="B962" s="128" t="s">
        <v>182</v>
      </c>
      <c r="C962" s="138">
        <f>C963</f>
        <v>5100000</v>
      </c>
      <c r="D962" s="138">
        <f>D963</f>
        <v>0</v>
      </c>
    </row>
    <row r="963" spans="1:4" s="139" customFormat="1" x14ac:dyDescent="0.2">
      <c r="A963" s="130">
        <v>621000</v>
      </c>
      <c r="B963" s="128" t="s">
        <v>120</v>
      </c>
      <c r="C963" s="138">
        <f>0+C964</f>
        <v>5100000</v>
      </c>
      <c r="D963" s="138">
        <f>0+D964</f>
        <v>0</v>
      </c>
    </row>
    <row r="964" spans="1:4" s="151" customFormat="1" x14ac:dyDescent="0.2">
      <c r="A964" s="154">
        <v>621900</v>
      </c>
      <c r="B964" s="121" t="s">
        <v>186</v>
      </c>
      <c r="C964" s="127">
        <v>5100000</v>
      </c>
      <c r="D964" s="127">
        <v>0</v>
      </c>
    </row>
    <row r="965" spans="1:4" s="139" customFormat="1" x14ac:dyDescent="0.2">
      <c r="A965" s="130">
        <v>630000</v>
      </c>
      <c r="B965" s="128" t="s">
        <v>194</v>
      </c>
      <c r="C965" s="138">
        <f>C966+C970</f>
        <v>3576600</v>
      </c>
      <c r="D965" s="138">
        <f>D966+D970</f>
        <v>0</v>
      </c>
    </row>
    <row r="966" spans="1:4" s="139" customFormat="1" x14ac:dyDescent="0.2">
      <c r="A966" s="130">
        <v>631000</v>
      </c>
      <c r="B966" s="128" t="s">
        <v>126</v>
      </c>
      <c r="C966" s="138">
        <f>C967+0+C969+C968</f>
        <v>155600</v>
      </c>
      <c r="D966" s="138">
        <f>D967+0+D969+D968</f>
        <v>0</v>
      </c>
    </row>
    <row r="967" spans="1:4" s="151" customFormat="1" x14ac:dyDescent="0.2">
      <c r="A967" s="120">
        <v>631100</v>
      </c>
      <c r="B967" s="121" t="s">
        <v>196</v>
      </c>
      <c r="C967" s="127">
        <v>150000</v>
      </c>
      <c r="D967" s="127">
        <v>0</v>
      </c>
    </row>
    <row r="968" spans="1:4" s="151" customFormat="1" x14ac:dyDescent="0.2">
      <c r="A968" s="120">
        <v>631200</v>
      </c>
      <c r="B968" s="121" t="s">
        <v>197</v>
      </c>
      <c r="C968" s="127">
        <v>100</v>
      </c>
      <c r="D968" s="127">
        <v>0</v>
      </c>
    </row>
    <row r="969" spans="1:4" s="151" customFormat="1" x14ac:dyDescent="0.2">
      <c r="A969" s="120">
        <v>631300</v>
      </c>
      <c r="B969" s="121" t="s">
        <v>198</v>
      </c>
      <c r="C969" s="127">
        <v>5500</v>
      </c>
      <c r="D969" s="127">
        <v>0</v>
      </c>
    </row>
    <row r="970" spans="1:4" s="139" customFormat="1" ht="46.5" x14ac:dyDescent="0.2">
      <c r="A970" s="130">
        <v>638000</v>
      </c>
      <c r="B970" s="128" t="s">
        <v>127</v>
      </c>
      <c r="C970" s="138">
        <f>C971</f>
        <v>3421000</v>
      </c>
      <c r="D970" s="138">
        <f>D971</f>
        <v>0</v>
      </c>
    </row>
    <row r="971" spans="1:4" s="151" customFormat="1" x14ac:dyDescent="0.2">
      <c r="A971" s="120">
        <v>638100</v>
      </c>
      <c r="B971" s="121" t="s">
        <v>199</v>
      </c>
      <c r="C971" s="127">
        <v>3421000</v>
      </c>
      <c r="D971" s="127">
        <v>0</v>
      </c>
    </row>
    <row r="972" spans="1:4" s="97" customFormat="1" x14ac:dyDescent="0.2">
      <c r="A972" s="142"/>
      <c r="B972" s="133" t="s">
        <v>236</v>
      </c>
      <c r="C972" s="140">
        <f>C923+C951+C965+C948+C962</f>
        <v>373916200</v>
      </c>
      <c r="D972" s="140">
        <f>D923+D951+D965+D948+D962</f>
        <v>1973900</v>
      </c>
    </row>
    <row r="973" spans="1:4" s="97" customFormat="1" x14ac:dyDescent="0.2">
      <c r="A973" s="108"/>
      <c r="B973" s="155"/>
      <c r="C973" s="110"/>
      <c r="D973" s="110"/>
    </row>
    <row r="974" spans="1:4" s="97" customFormat="1" x14ac:dyDescent="0.2">
      <c r="A974" s="118"/>
      <c r="B974" s="109"/>
      <c r="C974" s="137"/>
      <c r="D974" s="137"/>
    </row>
    <row r="975" spans="1:4" s="97" customFormat="1" x14ac:dyDescent="0.2">
      <c r="A975" s="120" t="s">
        <v>569</v>
      </c>
      <c r="B975" s="128"/>
      <c r="C975" s="137"/>
      <c r="D975" s="137"/>
    </row>
    <row r="976" spans="1:4" s="97" customFormat="1" x14ac:dyDescent="0.2">
      <c r="A976" s="120" t="s">
        <v>247</v>
      </c>
      <c r="B976" s="128"/>
      <c r="C976" s="137"/>
      <c r="D976" s="137"/>
    </row>
    <row r="977" spans="1:4" s="97" customFormat="1" x14ac:dyDescent="0.2">
      <c r="A977" s="120" t="s">
        <v>336</v>
      </c>
      <c r="B977" s="128"/>
      <c r="C977" s="137"/>
      <c r="D977" s="137"/>
    </row>
    <row r="978" spans="1:4" s="97" customFormat="1" x14ac:dyDescent="0.2">
      <c r="A978" s="120" t="s">
        <v>530</v>
      </c>
      <c r="B978" s="128"/>
      <c r="C978" s="137"/>
      <c r="D978" s="137"/>
    </row>
    <row r="979" spans="1:4" s="97" customFormat="1" x14ac:dyDescent="0.2">
      <c r="A979" s="120"/>
      <c r="B979" s="122"/>
      <c r="C979" s="110"/>
      <c r="D979" s="110"/>
    </row>
    <row r="980" spans="1:4" s="97" customFormat="1" x14ac:dyDescent="0.2">
      <c r="A980" s="130">
        <v>410000</v>
      </c>
      <c r="B980" s="124" t="s">
        <v>87</v>
      </c>
      <c r="C980" s="138">
        <f>C981+C986+C1004+0+C1002+0</f>
        <v>9188200.0000000019</v>
      </c>
      <c r="D980" s="138">
        <f>D981+D986+D1004+0+D1002+0</f>
        <v>0</v>
      </c>
    </row>
    <row r="981" spans="1:4" s="97" customFormat="1" x14ac:dyDescent="0.2">
      <c r="A981" s="130">
        <v>411000</v>
      </c>
      <c r="B981" s="124" t="s">
        <v>204</v>
      </c>
      <c r="C981" s="138">
        <f t="shared" ref="C981" si="100">SUM(C982:C985)</f>
        <v>3388599.9999999995</v>
      </c>
      <c r="D981" s="138">
        <f t="shared" ref="D981" si="101">SUM(D982:D985)</f>
        <v>0</v>
      </c>
    </row>
    <row r="982" spans="1:4" s="97" customFormat="1" x14ac:dyDescent="0.2">
      <c r="A982" s="120">
        <v>411100</v>
      </c>
      <c r="B982" s="121" t="s">
        <v>88</v>
      </c>
      <c r="C982" s="127">
        <v>3073000</v>
      </c>
      <c r="D982" s="127">
        <v>0</v>
      </c>
    </row>
    <row r="983" spans="1:4" s="97" customFormat="1" ht="46.5" x14ac:dyDescent="0.2">
      <c r="A983" s="120">
        <v>411200</v>
      </c>
      <c r="B983" s="121" t="s">
        <v>217</v>
      </c>
      <c r="C983" s="127">
        <v>80000</v>
      </c>
      <c r="D983" s="127">
        <v>0</v>
      </c>
    </row>
    <row r="984" spans="1:4" s="97" customFormat="1" ht="46.5" x14ac:dyDescent="0.2">
      <c r="A984" s="120">
        <v>411300</v>
      </c>
      <c r="B984" s="121" t="s">
        <v>89</v>
      </c>
      <c r="C984" s="127">
        <v>188399.99999999965</v>
      </c>
      <c r="D984" s="127">
        <v>0</v>
      </c>
    </row>
    <row r="985" spans="1:4" s="97" customFormat="1" x14ac:dyDescent="0.2">
      <c r="A985" s="120">
        <v>411400</v>
      </c>
      <c r="B985" s="121" t="s">
        <v>90</v>
      </c>
      <c r="C985" s="127">
        <v>47199.999999999964</v>
      </c>
      <c r="D985" s="127">
        <v>0</v>
      </c>
    </row>
    <row r="986" spans="1:4" s="97" customFormat="1" x14ac:dyDescent="0.2">
      <c r="A986" s="130">
        <v>412000</v>
      </c>
      <c r="B986" s="128" t="s">
        <v>209</v>
      </c>
      <c r="C986" s="138">
        <f>SUM(C987:C1001)</f>
        <v>3800700.0000000028</v>
      </c>
      <c r="D986" s="138">
        <f>SUM(D987:D1001)</f>
        <v>0</v>
      </c>
    </row>
    <row r="987" spans="1:4" s="97" customFormat="1" x14ac:dyDescent="0.2">
      <c r="A987" s="120">
        <v>412100</v>
      </c>
      <c r="B987" s="121" t="s">
        <v>91</v>
      </c>
      <c r="C987" s="127">
        <v>7999.9999999999982</v>
      </c>
      <c r="D987" s="127">
        <v>0</v>
      </c>
    </row>
    <row r="988" spans="1:4" s="97" customFormat="1" ht="46.5" x14ac:dyDescent="0.2">
      <c r="A988" s="120">
        <v>412200</v>
      </c>
      <c r="B988" s="121" t="s">
        <v>218</v>
      </c>
      <c r="C988" s="127">
        <v>77000</v>
      </c>
      <c r="D988" s="127">
        <v>0</v>
      </c>
    </row>
    <row r="989" spans="1:4" s="97" customFormat="1" x14ac:dyDescent="0.2">
      <c r="A989" s="120">
        <v>412300</v>
      </c>
      <c r="B989" s="121" t="s">
        <v>92</v>
      </c>
      <c r="C989" s="127">
        <v>26500.000000000029</v>
      </c>
      <c r="D989" s="127">
        <v>0</v>
      </c>
    </row>
    <row r="990" spans="1:4" s="97" customFormat="1" x14ac:dyDescent="0.2">
      <c r="A990" s="120">
        <v>412500</v>
      </c>
      <c r="B990" s="121" t="s">
        <v>94</v>
      </c>
      <c r="C990" s="127">
        <v>14999.999999999993</v>
      </c>
      <c r="D990" s="127">
        <v>0</v>
      </c>
    </row>
    <row r="991" spans="1:4" s="97" customFormat="1" x14ac:dyDescent="0.2">
      <c r="A991" s="120">
        <v>412600</v>
      </c>
      <c r="B991" s="121" t="s">
        <v>219</v>
      </c>
      <c r="C991" s="127">
        <v>65000</v>
      </c>
      <c r="D991" s="127">
        <v>0</v>
      </c>
    </row>
    <row r="992" spans="1:4" s="97" customFormat="1" x14ac:dyDescent="0.2">
      <c r="A992" s="120">
        <v>412700</v>
      </c>
      <c r="B992" s="121" t="s">
        <v>206</v>
      </c>
      <c r="C992" s="127">
        <v>3100000.0000000028</v>
      </c>
      <c r="D992" s="127">
        <v>0</v>
      </c>
    </row>
    <row r="993" spans="1:4" s="97" customFormat="1" x14ac:dyDescent="0.2">
      <c r="A993" s="120">
        <v>412700</v>
      </c>
      <c r="B993" s="121" t="s">
        <v>570</v>
      </c>
      <c r="C993" s="127">
        <v>43000</v>
      </c>
      <c r="D993" s="127">
        <v>0</v>
      </c>
    </row>
    <row r="994" spans="1:4" s="97" customFormat="1" x14ac:dyDescent="0.2">
      <c r="A994" s="120">
        <v>412700</v>
      </c>
      <c r="B994" s="121" t="s">
        <v>571</v>
      </c>
      <c r="C994" s="127">
        <v>100000</v>
      </c>
      <c r="D994" s="127">
        <v>0</v>
      </c>
    </row>
    <row r="995" spans="1:4" s="97" customFormat="1" x14ac:dyDescent="0.2">
      <c r="A995" s="120">
        <v>412700</v>
      </c>
      <c r="B995" s="121" t="s">
        <v>361</v>
      </c>
      <c r="C995" s="127">
        <v>100000</v>
      </c>
      <c r="D995" s="127">
        <v>0</v>
      </c>
    </row>
    <row r="996" spans="1:4" s="97" customFormat="1" x14ac:dyDescent="0.2">
      <c r="A996" s="120">
        <v>412900</v>
      </c>
      <c r="B996" s="129" t="s">
        <v>531</v>
      </c>
      <c r="C996" s="127">
        <v>3200</v>
      </c>
      <c r="D996" s="127">
        <v>0</v>
      </c>
    </row>
    <row r="997" spans="1:4" s="97" customFormat="1" x14ac:dyDescent="0.2">
      <c r="A997" s="120">
        <v>412900</v>
      </c>
      <c r="B997" s="129" t="s">
        <v>299</v>
      </c>
      <c r="C997" s="127">
        <v>200000</v>
      </c>
      <c r="D997" s="127">
        <v>0</v>
      </c>
    </row>
    <row r="998" spans="1:4" s="97" customFormat="1" x14ac:dyDescent="0.2">
      <c r="A998" s="120">
        <v>412900</v>
      </c>
      <c r="B998" s="129" t="s">
        <v>316</v>
      </c>
      <c r="C998" s="127">
        <v>4000</v>
      </c>
      <c r="D998" s="127">
        <v>0</v>
      </c>
    </row>
    <row r="999" spans="1:4" s="97" customFormat="1" ht="46.5" x14ac:dyDescent="0.2">
      <c r="A999" s="120">
        <v>412900</v>
      </c>
      <c r="B999" s="129" t="s">
        <v>572</v>
      </c>
      <c r="C999" s="127">
        <v>50000.000000000007</v>
      </c>
      <c r="D999" s="127">
        <v>0</v>
      </c>
    </row>
    <row r="1000" spans="1:4" s="97" customFormat="1" ht="46.5" x14ac:dyDescent="0.2">
      <c r="A1000" s="120">
        <v>412900</v>
      </c>
      <c r="B1000" s="129" t="s">
        <v>317</v>
      </c>
      <c r="C1000" s="127">
        <v>3500</v>
      </c>
      <c r="D1000" s="127">
        <v>0</v>
      </c>
    </row>
    <row r="1001" spans="1:4" s="97" customFormat="1" ht="46.5" x14ac:dyDescent="0.2">
      <c r="A1001" s="120">
        <v>412900</v>
      </c>
      <c r="B1001" s="121" t="s">
        <v>318</v>
      </c>
      <c r="C1001" s="127">
        <v>5500</v>
      </c>
      <c r="D1001" s="127">
        <v>0</v>
      </c>
    </row>
    <row r="1002" spans="1:4" s="139" customFormat="1" x14ac:dyDescent="0.2">
      <c r="A1002" s="130">
        <v>414000</v>
      </c>
      <c r="B1002" s="128" t="s">
        <v>104</v>
      </c>
      <c r="C1002" s="138">
        <f>C1003+0</f>
        <v>50000</v>
      </c>
      <c r="D1002" s="138">
        <f>D1003+0</f>
        <v>0</v>
      </c>
    </row>
    <row r="1003" spans="1:4" s="97" customFormat="1" ht="46.5" x14ac:dyDescent="0.2">
      <c r="A1003" s="120">
        <v>414100</v>
      </c>
      <c r="B1003" s="121" t="s">
        <v>362</v>
      </c>
      <c r="C1003" s="127">
        <v>50000</v>
      </c>
      <c r="D1003" s="127">
        <v>0</v>
      </c>
    </row>
    <row r="1004" spans="1:4" s="139" customFormat="1" x14ac:dyDescent="0.2">
      <c r="A1004" s="130">
        <v>415000</v>
      </c>
      <c r="B1004" s="128" t="s">
        <v>50</v>
      </c>
      <c r="C1004" s="138">
        <f>SUM(C1005:C1010)</f>
        <v>1948900.0000000005</v>
      </c>
      <c r="D1004" s="138">
        <f>SUM(D1005:D1010)</f>
        <v>0</v>
      </c>
    </row>
    <row r="1005" spans="1:4" s="97" customFormat="1" x14ac:dyDescent="0.2">
      <c r="A1005" s="120">
        <v>415200</v>
      </c>
      <c r="B1005" s="121" t="s">
        <v>363</v>
      </c>
      <c r="C1005" s="127">
        <v>50000</v>
      </c>
      <c r="D1005" s="127">
        <v>0</v>
      </c>
    </row>
    <row r="1006" spans="1:4" s="97" customFormat="1" x14ac:dyDescent="0.2">
      <c r="A1006" s="120">
        <v>415200</v>
      </c>
      <c r="B1006" s="121" t="s">
        <v>269</v>
      </c>
      <c r="C1006" s="127">
        <v>500000</v>
      </c>
      <c r="D1006" s="127">
        <v>0</v>
      </c>
    </row>
    <row r="1007" spans="1:4" s="97" customFormat="1" x14ac:dyDescent="0.2">
      <c r="A1007" s="120">
        <v>415200</v>
      </c>
      <c r="B1007" s="121" t="s">
        <v>270</v>
      </c>
      <c r="C1007" s="127">
        <v>100000</v>
      </c>
      <c r="D1007" s="127">
        <v>0</v>
      </c>
    </row>
    <row r="1008" spans="1:4" s="97" customFormat="1" x14ac:dyDescent="0.2">
      <c r="A1008" s="120">
        <v>415200</v>
      </c>
      <c r="B1008" s="121" t="s">
        <v>573</v>
      </c>
      <c r="C1008" s="127">
        <v>24000</v>
      </c>
      <c r="D1008" s="127">
        <v>0</v>
      </c>
    </row>
    <row r="1009" spans="1:4" s="97" customFormat="1" x14ac:dyDescent="0.2">
      <c r="A1009" s="120">
        <v>415200</v>
      </c>
      <c r="B1009" s="121" t="s">
        <v>265</v>
      </c>
      <c r="C1009" s="127">
        <v>5700</v>
      </c>
      <c r="D1009" s="127">
        <v>0</v>
      </c>
    </row>
    <row r="1010" spans="1:4" s="97" customFormat="1" ht="46.5" x14ac:dyDescent="0.2">
      <c r="A1010" s="120">
        <v>415200</v>
      </c>
      <c r="B1010" s="121" t="s">
        <v>271</v>
      </c>
      <c r="C1010" s="127">
        <v>1269200.0000000005</v>
      </c>
      <c r="D1010" s="127">
        <v>0</v>
      </c>
    </row>
    <row r="1011" spans="1:4" s="139" customFormat="1" x14ac:dyDescent="0.2">
      <c r="A1011" s="130">
        <v>480000</v>
      </c>
      <c r="B1011" s="128" t="s">
        <v>149</v>
      </c>
      <c r="C1011" s="138">
        <f>C1012+C1016</f>
        <v>6796400</v>
      </c>
      <c r="D1011" s="138">
        <f>D1012+D1016</f>
        <v>0</v>
      </c>
    </row>
    <row r="1012" spans="1:4" s="139" customFormat="1" x14ac:dyDescent="0.2">
      <c r="A1012" s="130">
        <v>487000</v>
      </c>
      <c r="B1012" s="128" t="s">
        <v>203</v>
      </c>
      <c r="C1012" s="138">
        <f>SUM(C1013:C1015)</f>
        <v>1210300</v>
      </c>
      <c r="D1012" s="138">
        <f>SUM(D1013:D1015)</f>
        <v>0</v>
      </c>
    </row>
    <row r="1013" spans="1:4" s="97" customFormat="1" ht="46.5" x14ac:dyDescent="0.2">
      <c r="A1013" s="141">
        <v>487300</v>
      </c>
      <c r="B1013" s="121" t="s">
        <v>364</v>
      </c>
      <c r="C1013" s="127">
        <v>900000</v>
      </c>
      <c r="D1013" s="127">
        <v>0</v>
      </c>
    </row>
    <row r="1014" spans="1:4" s="97" customFormat="1" x14ac:dyDescent="0.2">
      <c r="A1014" s="120">
        <v>487300</v>
      </c>
      <c r="B1014" s="121" t="s">
        <v>574</v>
      </c>
      <c r="C1014" s="127">
        <v>264300</v>
      </c>
      <c r="D1014" s="127">
        <v>0</v>
      </c>
    </row>
    <row r="1015" spans="1:4" s="97" customFormat="1" x14ac:dyDescent="0.2">
      <c r="A1015" s="120">
        <v>487300</v>
      </c>
      <c r="B1015" s="121" t="s">
        <v>499</v>
      </c>
      <c r="C1015" s="127">
        <v>46000</v>
      </c>
      <c r="D1015" s="127">
        <v>0</v>
      </c>
    </row>
    <row r="1016" spans="1:4" s="139" customFormat="1" x14ac:dyDescent="0.2">
      <c r="A1016" s="130">
        <v>488000</v>
      </c>
      <c r="B1016" s="128" t="s">
        <v>103</v>
      </c>
      <c r="C1016" s="138">
        <f>SUM(C1017:C1020)</f>
        <v>5586100</v>
      </c>
      <c r="D1016" s="138">
        <f>SUM(D1017:D1020)</f>
        <v>0</v>
      </c>
    </row>
    <row r="1017" spans="1:4" s="97" customFormat="1" x14ac:dyDescent="0.2">
      <c r="A1017" s="120">
        <v>488100</v>
      </c>
      <c r="B1017" s="121" t="s">
        <v>103</v>
      </c>
      <c r="C1017" s="127">
        <v>287999.99999999983</v>
      </c>
      <c r="D1017" s="127">
        <v>0</v>
      </c>
    </row>
    <row r="1018" spans="1:4" s="97" customFormat="1" x14ac:dyDescent="0.2">
      <c r="A1018" s="120">
        <v>488100</v>
      </c>
      <c r="B1018" s="121" t="s">
        <v>289</v>
      </c>
      <c r="C1018" s="127">
        <v>100000.00000000001</v>
      </c>
      <c r="D1018" s="127">
        <v>0</v>
      </c>
    </row>
    <row r="1019" spans="1:4" s="97" customFormat="1" x14ac:dyDescent="0.2">
      <c r="A1019" s="120">
        <v>488100</v>
      </c>
      <c r="B1019" s="121" t="s">
        <v>290</v>
      </c>
      <c r="C1019" s="127">
        <v>1998100.0000000002</v>
      </c>
      <c r="D1019" s="127">
        <v>0</v>
      </c>
    </row>
    <row r="1020" spans="1:4" s="97" customFormat="1" x14ac:dyDescent="0.2">
      <c r="A1020" s="141">
        <v>488100</v>
      </c>
      <c r="B1020" s="121" t="s">
        <v>365</v>
      </c>
      <c r="C1020" s="127">
        <v>3200000</v>
      </c>
      <c r="D1020" s="127">
        <v>0</v>
      </c>
    </row>
    <row r="1021" spans="1:4" s="97" customFormat="1" x14ac:dyDescent="0.2">
      <c r="A1021" s="130">
        <v>510000</v>
      </c>
      <c r="B1021" s="128" t="s">
        <v>153</v>
      </c>
      <c r="C1021" s="138">
        <f>C1022+C1024+0</f>
        <v>57000</v>
      </c>
      <c r="D1021" s="138">
        <f>D1022+D1024+0</f>
        <v>0</v>
      </c>
    </row>
    <row r="1022" spans="1:4" s="97" customFormat="1" x14ac:dyDescent="0.2">
      <c r="A1022" s="130">
        <v>511000</v>
      </c>
      <c r="B1022" s="128" t="s">
        <v>154</v>
      </c>
      <c r="C1022" s="138">
        <f>SUM(C1023:C1023)</f>
        <v>50000</v>
      </c>
      <c r="D1022" s="138">
        <f>SUM(D1023:D1023)</f>
        <v>0</v>
      </c>
    </row>
    <row r="1023" spans="1:4" s="97" customFormat="1" x14ac:dyDescent="0.2">
      <c r="A1023" s="120">
        <v>511300</v>
      </c>
      <c r="B1023" s="121" t="s">
        <v>157</v>
      </c>
      <c r="C1023" s="127">
        <v>50000</v>
      </c>
      <c r="D1023" s="127">
        <v>0</v>
      </c>
    </row>
    <row r="1024" spans="1:4" s="97" customFormat="1" ht="46.5" x14ac:dyDescent="0.2">
      <c r="A1024" s="130">
        <v>516000</v>
      </c>
      <c r="B1024" s="128" t="s">
        <v>164</v>
      </c>
      <c r="C1024" s="138">
        <f>SUM(C1025)</f>
        <v>7000</v>
      </c>
      <c r="D1024" s="138">
        <f>SUM(D1025)</f>
        <v>0</v>
      </c>
    </row>
    <row r="1025" spans="1:4" s="97" customFormat="1" ht="46.5" x14ac:dyDescent="0.2">
      <c r="A1025" s="120">
        <v>516100</v>
      </c>
      <c r="B1025" s="121" t="s">
        <v>164</v>
      </c>
      <c r="C1025" s="127">
        <v>7000</v>
      </c>
      <c r="D1025" s="127">
        <v>0</v>
      </c>
    </row>
    <row r="1026" spans="1:4" s="139" customFormat="1" x14ac:dyDescent="0.2">
      <c r="A1026" s="130">
        <v>630000</v>
      </c>
      <c r="B1026" s="128" t="s">
        <v>194</v>
      </c>
      <c r="C1026" s="138">
        <f>0+C1027</f>
        <v>238000</v>
      </c>
      <c r="D1026" s="138">
        <f>0+D1027</f>
        <v>0</v>
      </c>
    </row>
    <row r="1027" spans="1:4" s="139" customFormat="1" ht="46.5" x14ac:dyDescent="0.2">
      <c r="A1027" s="130">
        <v>638000</v>
      </c>
      <c r="B1027" s="128" t="s">
        <v>127</v>
      </c>
      <c r="C1027" s="138">
        <f>C1028</f>
        <v>238000</v>
      </c>
      <c r="D1027" s="138">
        <f>D1028</f>
        <v>0</v>
      </c>
    </row>
    <row r="1028" spans="1:4" s="97" customFormat="1" x14ac:dyDescent="0.2">
      <c r="A1028" s="120">
        <v>638100</v>
      </c>
      <c r="B1028" s="121" t="s">
        <v>199</v>
      </c>
      <c r="C1028" s="127">
        <v>238000</v>
      </c>
      <c r="D1028" s="127">
        <v>0</v>
      </c>
    </row>
    <row r="1029" spans="1:4" s="97" customFormat="1" x14ac:dyDescent="0.2">
      <c r="A1029" s="142"/>
      <c r="B1029" s="133" t="s">
        <v>236</v>
      </c>
      <c r="C1029" s="140">
        <f>C980+C1011+C1021+C1026+0</f>
        <v>16279600.000000002</v>
      </c>
      <c r="D1029" s="140">
        <f>D980+D1011+D1021+D1026+0</f>
        <v>0</v>
      </c>
    </row>
    <row r="1030" spans="1:4" s="97" customFormat="1" x14ac:dyDescent="0.2">
      <c r="A1030" s="108"/>
      <c r="B1030" s="109"/>
      <c r="C1030" s="137"/>
      <c r="D1030" s="137"/>
    </row>
    <row r="1031" spans="1:4" s="97" customFormat="1" x14ac:dyDescent="0.2">
      <c r="A1031" s="118"/>
      <c r="B1031" s="109"/>
      <c r="C1031" s="137"/>
      <c r="D1031" s="137"/>
    </row>
    <row r="1032" spans="1:4" s="97" customFormat="1" x14ac:dyDescent="0.2">
      <c r="A1032" s="120" t="s">
        <v>575</v>
      </c>
      <c r="B1032" s="128"/>
      <c r="C1032" s="137"/>
      <c r="D1032" s="137"/>
    </row>
    <row r="1033" spans="1:4" s="97" customFormat="1" x14ac:dyDescent="0.2">
      <c r="A1033" s="120" t="s">
        <v>247</v>
      </c>
      <c r="B1033" s="128"/>
      <c r="C1033" s="137"/>
      <c r="D1033" s="137"/>
    </row>
    <row r="1034" spans="1:4" s="97" customFormat="1" x14ac:dyDescent="0.2">
      <c r="A1034" s="120" t="s">
        <v>337</v>
      </c>
      <c r="B1034" s="128"/>
      <c r="C1034" s="137"/>
      <c r="D1034" s="137"/>
    </row>
    <row r="1035" spans="1:4" s="97" customFormat="1" x14ac:dyDescent="0.2">
      <c r="A1035" s="120" t="s">
        <v>576</v>
      </c>
      <c r="B1035" s="128"/>
      <c r="C1035" s="137"/>
      <c r="D1035" s="137"/>
    </row>
    <row r="1036" spans="1:4" s="97" customFormat="1" x14ac:dyDescent="0.2">
      <c r="A1036" s="120"/>
      <c r="B1036" s="122"/>
      <c r="C1036" s="110"/>
      <c r="D1036" s="110"/>
    </row>
    <row r="1037" spans="1:4" s="97" customFormat="1" x14ac:dyDescent="0.2">
      <c r="A1037" s="130">
        <v>410000</v>
      </c>
      <c r="B1037" s="124" t="s">
        <v>87</v>
      </c>
      <c r="C1037" s="138">
        <f>C1038+C1043+C1057</f>
        <v>369289499.99999964</v>
      </c>
      <c r="D1037" s="138">
        <f>D1038+D1043+D1057</f>
        <v>1595000</v>
      </c>
    </row>
    <row r="1038" spans="1:4" s="97" customFormat="1" x14ac:dyDescent="0.2">
      <c r="A1038" s="130">
        <v>411000</v>
      </c>
      <c r="B1038" s="124" t="s">
        <v>204</v>
      </c>
      <c r="C1038" s="138">
        <f t="shared" ref="C1038" si="102">SUM(C1039:C1042)</f>
        <v>339715999.99999964</v>
      </c>
      <c r="D1038" s="138">
        <f t="shared" ref="D1038" si="103">SUM(D1039:D1042)</f>
        <v>340000</v>
      </c>
    </row>
    <row r="1039" spans="1:4" s="97" customFormat="1" x14ac:dyDescent="0.2">
      <c r="A1039" s="120">
        <v>411100</v>
      </c>
      <c r="B1039" s="121" t="s">
        <v>88</v>
      </c>
      <c r="C1039" s="127">
        <v>320815999.99999964</v>
      </c>
      <c r="D1039" s="127">
        <v>305000</v>
      </c>
    </row>
    <row r="1040" spans="1:4" s="97" customFormat="1" ht="46.5" x14ac:dyDescent="0.2">
      <c r="A1040" s="120">
        <v>411200</v>
      </c>
      <c r="B1040" s="121" t="s">
        <v>217</v>
      </c>
      <c r="C1040" s="127">
        <v>10100000</v>
      </c>
      <c r="D1040" s="127">
        <v>35000</v>
      </c>
    </row>
    <row r="1041" spans="1:4" s="97" customFormat="1" ht="46.5" x14ac:dyDescent="0.2">
      <c r="A1041" s="120">
        <v>411300</v>
      </c>
      <c r="B1041" s="121" t="s">
        <v>89</v>
      </c>
      <c r="C1041" s="127">
        <v>6600000</v>
      </c>
      <c r="D1041" s="127">
        <v>0</v>
      </c>
    </row>
    <row r="1042" spans="1:4" s="97" customFormat="1" x14ac:dyDescent="0.2">
      <c r="A1042" s="120">
        <v>411400</v>
      </c>
      <c r="B1042" s="121" t="s">
        <v>90</v>
      </c>
      <c r="C1042" s="127">
        <v>2200000</v>
      </c>
      <c r="D1042" s="127">
        <v>0</v>
      </c>
    </row>
    <row r="1043" spans="1:4" s="97" customFormat="1" x14ac:dyDescent="0.2">
      <c r="A1043" s="130">
        <v>412000</v>
      </c>
      <c r="B1043" s="128" t="s">
        <v>209</v>
      </c>
      <c r="C1043" s="138">
        <f>SUM(C1044:C1056)</f>
        <v>24773500</v>
      </c>
      <c r="D1043" s="138">
        <f>SUM(D1044:D1056)</f>
        <v>1255000</v>
      </c>
    </row>
    <row r="1044" spans="1:4" s="97" customFormat="1" x14ac:dyDescent="0.2">
      <c r="A1044" s="120">
        <v>412100</v>
      </c>
      <c r="B1044" s="121" t="s">
        <v>91</v>
      </c>
      <c r="C1044" s="127">
        <v>6000</v>
      </c>
      <c r="D1044" s="127">
        <v>5000</v>
      </c>
    </row>
    <row r="1045" spans="1:4" s="97" customFormat="1" ht="46.5" x14ac:dyDescent="0.2">
      <c r="A1045" s="120">
        <v>412200</v>
      </c>
      <c r="B1045" s="121" t="s">
        <v>218</v>
      </c>
      <c r="C1045" s="127">
        <v>8391000</v>
      </c>
      <c r="D1045" s="127">
        <v>200000</v>
      </c>
    </row>
    <row r="1046" spans="1:4" s="97" customFormat="1" x14ac:dyDescent="0.2">
      <c r="A1046" s="120">
        <v>412300</v>
      </c>
      <c r="B1046" s="121" t="s">
        <v>92</v>
      </c>
      <c r="C1046" s="127">
        <v>1300000</v>
      </c>
      <c r="D1046" s="127">
        <v>100000</v>
      </c>
    </row>
    <row r="1047" spans="1:4" s="97" customFormat="1" x14ac:dyDescent="0.2">
      <c r="A1047" s="120">
        <v>412300</v>
      </c>
      <c r="B1047" s="121" t="s">
        <v>305</v>
      </c>
      <c r="C1047" s="127">
        <v>5904000</v>
      </c>
      <c r="D1047" s="127">
        <v>0</v>
      </c>
    </row>
    <row r="1048" spans="1:4" s="97" customFormat="1" x14ac:dyDescent="0.2">
      <c r="A1048" s="120">
        <v>412400</v>
      </c>
      <c r="B1048" s="121" t="s">
        <v>93</v>
      </c>
      <c r="C1048" s="127">
        <v>670000</v>
      </c>
      <c r="D1048" s="127">
        <v>220000</v>
      </c>
    </row>
    <row r="1049" spans="1:4" s="97" customFormat="1" x14ac:dyDescent="0.2">
      <c r="A1049" s="120">
        <v>412500</v>
      </c>
      <c r="B1049" s="121" t="s">
        <v>94</v>
      </c>
      <c r="C1049" s="127">
        <v>810000.00000000023</v>
      </c>
      <c r="D1049" s="127">
        <v>250000</v>
      </c>
    </row>
    <row r="1050" spans="1:4" s="97" customFormat="1" x14ac:dyDescent="0.2">
      <c r="A1050" s="120">
        <v>412600</v>
      </c>
      <c r="B1050" s="121" t="s">
        <v>219</v>
      </c>
      <c r="C1050" s="127">
        <v>350000.00000000041</v>
      </c>
      <c r="D1050" s="127">
        <v>80000</v>
      </c>
    </row>
    <row r="1051" spans="1:4" s="97" customFormat="1" x14ac:dyDescent="0.2">
      <c r="A1051" s="120">
        <v>412700</v>
      </c>
      <c r="B1051" s="121" t="s">
        <v>206</v>
      </c>
      <c r="C1051" s="127">
        <v>750000</v>
      </c>
      <c r="D1051" s="127">
        <v>100000</v>
      </c>
    </row>
    <row r="1052" spans="1:4" s="97" customFormat="1" x14ac:dyDescent="0.2">
      <c r="A1052" s="120">
        <v>412900</v>
      </c>
      <c r="B1052" s="121" t="s">
        <v>531</v>
      </c>
      <c r="C1052" s="127">
        <v>20000</v>
      </c>
      <c r="D1052" s="127">
        <v>0</v>
      </c>
    </row>
    <row r="1053" spans="1:4" s="97" customFormat="1" x14ac:dyDescent="0.2">
      <c r="A1053" s="120">
        <v>412900</v>
      </c>
      <c r="B1053" s="129" t="s">
        <v>299</v>
      </c>
      <c r="C1053" s="127">
        <v>5580000</v>
      </c>
      <c r="D1053" s="127">
        <v>0</v>
      </c>
    </row>
    <row r="1054" spans="1:4" s="97" customFormat="1" ht="46.5" x14ac:dyDescent="0.2">
      <c r="A1054" s="120">
        <v>412900</v>
      </c>
      <c r="B1054" s="129" t="s">
        <v>317</v>
      </c>
      <c r="C1054" s="127">
        <v>37500</v>
      </c>
      <c r="D1054" s="127">
        <v>0</v>
      </c>
    </row>
    <row r="1055" spans="1:4" s="97" customFormat="1" ht="46.5" x14ac:dyDescent="0.2">
      <c r="A1055" s="120">
        <v>412900</v>
      </c>
      <c r="B1055" s="121" t="s">
        <v>318</v>
      </c>
      <c r="C1055" s="127">
        <v>695000</v>
      </c>
      <c r="D1055" s="127">
        <v>0</v>
      </c>
    </row>
    <row r="1056" spans="1:4" s="97" customFormat="1" x14ac:dyDescent="0.2">
      <c r="A1056" s="120">
        <v>412900</v>
      </c>
      <c r="B1056" s="121" t="s">
        <v>301</v>
      </c>
      <c r="C1056" s="127">
        <v>260000</v>
      </c>
      <c r="D1056" s="127">
        <v>300000</v>
      </c>
    </row>
    <row r="1057" spans="1:4" s="139" customFormat="1" ht="46.5" x14ac:dyDescent="0.2">
      <c r="A1057" s="130">
        <v>416000</v>
      </c>
      <c r="B1057" s="128" t="s">
        <v>211</v>
      </c>
      <c r="C1057" s="138">
        <f>SUM(C1058:C1058)</f>
        <v>4800000</v>
      </c>
      <c r="D1057" s="138">
        <f>SUM(D1058:D1058)</f>
        <v>0</v>
      </c>
    </row>
    <row r="1058" spans="1:4" s="97" customFormat="1" x14ac:dyDescent="0.2">
      <c r="A1058" s="120">
        <v>416300</v>
      </c>
      <c r="B1058" s="121" t="s">
        <v>500</v>
      </c>
      <c r="C1058" s="127">
        <v>4800000</v>
      </c>
      <c r="D1058" s="127">
        <v>0</v>
      </c>
    </row>
    <row r="1059" spans="1:4" s="97" customFormat="1" x14ac:dyDescent="0.2">
      <c r="A1059" s="130">
        <v>510000</v>
      </c>
      <c r="B1059" s="128" t="s">
        <v>153</v>
      </c>
      <c r="C1059" s="138">
        <f>C1060+C1065+0</f>
        <v>653800</v>
      </c>
      <c r="D1059" s="138">
        <f>D1060+D1065+0</f>
        <v>510000</v>
      </c>
    </row>
    <row r="1060" spans="1:4" s="97" customFormat="1" x14ac:dyDescent="0.2">
      <c r="A1060" s="130">
        <v>511000</v>
      </c>
      <c r="B1060" s="128" t="s">
        <v>154</v>
      </c>
      <c r="C1060" s="138">
        <f t="shared" ref="C1060" si="104">SUM(C1061:C1064)</f>
        <v>653800</v>
      </c>
      <c r="D1060" s="138">
        <f t="shared" ref="D1060" si="105">SUM(D1061:D1064)</f>
        <v>500000</v>
      </c>
    </row>
    <row r="1061" spans="1:4" s="97" customFormat="1" x14ac:dyDescent="0.2">
      <c r="A1061" s="141">
        <v>511100</v>
      </c>
      <c r="B1061" s="121" t="s">
        <v>155</v>
      </c>
      <c r="C1061" s="127">
        <v>0</v>
      </c>
      <c r="D1061" s="127">
        <v>20000</v>
      </c>
    </row>
    <row r="1062" spans="1:4" s="97" customFormat="1" ht="46.5" x14ac:dyDescent="0.2">
      <c r="A1062" s="141">
        <v>511200</v>
      </c>
      <c r="B1062" s="121" t="s">
        <v>156</v>
      </c>
      <c r="C1062" s="127">
        <v>352000</v>
      </c>
      <c r="D1062" s="127">
        <v>150000</v>
      </c>
    </row>
    <row r="1063" spans="1:4" s="97" customFormat="1" x14ac:dyDescent="0.2">
      <c r="A1063" s="120">
        <v>511300</v>
      </c>
      <c r="B1063" s="121" t="s">
        <v>157</v>
      </c>
      <c r="C1063" s="127">
        <v>301800</v>
      </c>
      <c r="D1063" s="127">
        <v>300000</v>
      </c>
    </row>
    <row r="1064" spans="1:4" s="97" customFormat="1" x14ac:dyDescent="0.2">
      <c r="A1064" s="120">
        <v>511400</v>
      </c>
      <c r="B1064" s="121" t="s">
        <v>158</v>
      </c>
      <c r="C1064" s="127">
        <v>0</v>
      </c>
      <c r="D1064" s="127">
        <v>30000</v>
      </c>
    </row>
    <row r="1065" spans="1:4" s="139" customFormat="1" ht="46.5" x14ac:dyDescent="0.2">
      <c r="A1065" s="130">
        <v>516000</v>
      </c>
      <c r="B1065" s="128" t="s">
        <v>164</v>
      </c>
      <c r="C1065" s="138">
        <f>C1066</f>
        <v>0</v>
      </c>
      <c r="D1065" s="138">
        <f>D1066</f>
        <v>10000</v>
      </c>
    </row>
    <row r="1066" spans="1:4" s="97" customFormat="1" ht="46.5" x14ac:dyDescent="0.2">
      <c r="A1066" s="120">
        <v>516100</v>
      </c>
      <c r="B1066" s="121" t="s">
        <v>164</v>
      </c>
      <c r="C1066" s="127">
        <v>0</v>
      </c>
      <c r="D1066" s="127">
        <v>10000</v>
      </c>
    </row>
    <row r="1067" spans="1:4" s="139" customFormat="1" x14ac:dyDescent="0.2">
      <c r="A1067" s="130">
        <v>630000</v>
      </c>
      <c r="B1067" s="128" t="s">
        <v>194</v>
      </c>
      <c r="C1067" s="138">
        <f t="shared" ref="C1067" si="106">C1068+C1070</f>
        <v>11123000</v>
      </c>
      <c r="D1067" s="138">
        <f t="shared" ref="D1067" si="107">D1068+D1070</f>
        <v>0</v>
      </c>
    </row>
    <row r="1068" spans="1:4" s="139" customFormat="1" x14ac:dyDescent="0.2">
      <c r="A1068" s="130">
        <v>631000</v>
      </c>
      <c r="B1068" s="128" t="s">
        <v>126</v>
      </c>
      <c r="C1068" s="138">
        <f>C1069</f>
        <v>836000</v>
      </c>
      <c r="D1068" s="138">
        <f>D1069</f>
        <v>0</v>
      </c>
    </row>
    <row r="1069" spans="1:4" s="97" customFormat="1" x14ac:dyDescent="0.2">
      <c r="A1069" s="120">
        <v>631900</v>
      </c>
      <c r="B1069" s="121" t="s">
        <v>341</v>
      </c>
      <c r="C1069" s="127">
        <v>836000</v>
      </c>
      <c r="D1069" s="127">
        <v>0</v>
      </c>
    </row>
    <row r="1070" spans="1:4" s="139" customFormat="1" ht="46.5" x14ac:dyDescent="0.2">
      <c r="A1070" s="130">
        <v>638000</v>
      </c>
      <c r="B1070" s="128" t="s">
        <v>127</v>
      </c>
      <c r="C1070" s="138">
        <f>C1071</f>
        <v>10287000</v>
      </c>
      <c r="D1070" s="138">
        <f>D1071</f>
        <v>0</v>
      </c>
    </row>
    <row r="1071" spans="1:4" s="97" customFormat="1" x14ac:dyDescent="0.2">
      <c r="A1071" s="120">
        <v>638100</v>
      </c>
      <c r="B1071" s="121" t="s">
        <v>199</v>
      </c>
      <c r="C1071" s="127">
        <v>10287000</v>
      </c>
      <c r="D1071" s="127">
        <v>0</v>
      </c>
    </row>
    <row r="1072" spans="1:4" s="97" customFormat="1" x14ac:dyDescent="0.2">
      <c r="A1072" s="104"/>
      <c r="B1072" s="133" t="s">
        <v>236</v>
      </c>
      <c r="C1072" s="140">
        <f>C1037+C1059+C1067+0</f>
        <v>381066299.99999964</v>
      </c>
      <c r="D1072" s="140">
        <f>D1037+D1059+D1067+0</f>
        <v>2105000</v>
      </c>
    </row>
    <row r="1073" spans="1:4" s="97" customFormat="1" x14ac:dyDescent="0.2">
      <c r="A1073" s="135"/>
      <c r="B1073" s="109"/>
      <c r="C1073" s="110"/>
      <c r="D1073" s="110"/>
    </row>
    <row r="1074" spans="1:4" s="97" customFormat="1" x14ac:dyDescent="0.2">
      <c r="A1074" s="118"/>
      <c r="B1074" s="109"/>
      <c r="C1074" s="137"/>
      <c r="D1074" s="137"/>
    </row>
    <row r="1075" spans="1:4" s="97" customFormat="1" x14ac:dyDescent="0.2">
      <c r="A1075" s="120" t="s">
        <v>577</v>
      </c>
      <c r="B1075" s="128"/>
      <c r="C1075" s="137"/>
      <c r="D1075" s="137"/>
    </row>
    <row r="1076" spans="1:4" s="97" customFormat="1" x14ac:dyDescent="0.2">
      <c r="A1076" s="120" t="s">
        <v>247</v>
      </c>
      <c r="B1076" s="128"/>
      <c r="C1076" s="137"/>
      <c r="D1076" s="137"/>
    </row>
    <row r="1077" spans="1:4" s="97" customFormat="1" x14ac:dyDescent="0.2">
      <c r="A1077" s="120" t="s">
        <v>366</v>
      </c>
      <c r="B1077" s="128"/>
      <c r="C1077" s="137"/>
      <c r="D1077" s="137"/>
    </row>
    <row r="1078" spans="1:4" s="97" customFormat="1" x14ac:dyDescent="0.2">
      <c r="A1078" s="120" t="s">
        <v>578</v>
      </c>
      <c r="B1078" s="128"/>
      <c r="C1078" s="137"/>
      <c r="D1078" s="137"/>
    </row>
    <row r="1079" spans="1:4" s="97" customFormat="1" x14ac:dyDescent="0.2">
      <c r="A1079" s="120"/>
      <c r="B1079" s="122"/>
      <c r="C1079" s="110"/>
      <c r="D1079" s="110"/>
    </row>
    <row r="1080" spans="1:4" s="97" customFormat="1" x14ac:dyDescent="0.2">
      <c r="A1080" s="130">
        <v>410000</v>
      </c>
      <c r="B1080" s="124" t="s">
        <v>87</v>
      </c>
      <c r="C1080" s="138">
        <f t="shared" ref="C1080" si="108">C1081+C1086</f>
        <v>133778000</v>
      </c>
      <c r="D1080" s="138">
        <f t="shared" ref="D1080" si="109">D1081+D1086</f>
        <v>0</v>
      </c>
    </row>
    <row r="1081" spans="1:4" s="97" customFormat="1" x14ac:dyDescent="0.2">
      <c r="A1081" s="130">
        <v>411000</v>
      </c>
      <c r="B1081" s="124" t="s">
        <v>204</v>
      </c>
      <c r="C1081" s="138">
        <f t="shared" ref="C1081" si="110">SUM(C1082:C1085)</f>
        <v>132208000</v>
      </c>
      <c r="D1081" s="138">
        <f t="shared" ref="D1081" si="111">SUM(D1082:D1085)</f>
        <v>0</v>
      </c>
    </row>
    <row r="1082" spans="1:4" s="97" customFormat="1" x14ac:dyDescent="0.2">
      <c r="A1082" s="120">
        <v>411100</v>
      </c>
      <c r="B1082" s="121" t="s">
        <v>88</v>
      </c>
      <c r="C1082" s="127">
        <v>127568000</v>
      </c>
      <c r="D1082" s="127">
        <v>0</v>
      </c>
    </row>
    <row r="1083" spans="1:4" s="97" customFormat="1" ht="46.5" x14ac:dyDescent="0.2">
      <c r="A1083" s="120">
        <v>411200</v>
      </c>
      <c r="B1083" s="121" t="s">
        <v>217</v>
      </c>
      <c r="C1083" s="127">
        <v>830000</v>
      </c>
      <c r="D1083" s="127">
        <v>0</v>
      </c>
    </row>
    <row r="1084" spans="1:4" s="97" customFormat="1" ht="46.5" x14ac:dyDescent="0.2">
      <c r="A1084" s="120">
        <v>411300</v>
      </c>
      <c r="B1084" s="121" t="s">
        <v>89</v>
      </c>
      <c r="C1084" s="127">
        <v>2599999.9999999977</v>
      </c>
      <c r="D1084" s="127">
        <v>0</v>
      </c>
    </row>
    <row r="1085" spans="1:4" s="97" customFormat="1" x14ac:dyDescent="0.2">
      <c r="A1085" s="120">
        <v>411400</v>
      </c>
      <c r="B1085" s="121" t="s">
        <v>90</v>
      </c>
      <c r="C1085" s="127">
        <v>1210000</v>
      </c>
      <c r="D1085" s="127">
        <v>0</v>
      </c>
    </row>
    <row r="1086" spans="1:4" s="97" customFormat="1" x14ac:dyDescent="0.2">
      <c r="A1086" s="130">
        <v>412000</v>
      </c>
      <c r="B1086" s="128" t="s">
        <v>209</v>
      </c>
      <c r="C1086" s="138">
        <f>SUM(C1087:C1088)</f>
        <v>1570000.0000000005</v>
      </c>
      <c r="D1086" s="138">
        <f>SUM(D1087:D1088)</f>
        <v>0</v>
      </c>
    </row>
    <row r="1087" spans="1:4" s="97" customFormat="1" x14ac:dyDescent="0.2">
      <c r="A1087" s="120">
        <v>412900</v>
      </c>
      <c r="B1087" s="129" t="s">
        <v>299</v>
      </c>
      <c r="C1087" s="127">
        <v>1300000.0000000005</v>
      </c>
      <c r="D1087" s="127">
        <v>0</v>
      </c>
    </row>
    <row r="1088" spans="1:4" s="97" customFormat="1" ht="46.5" x14ac:dyDescent="0.2">
      <c r="A1088" s="120">
        <v>412900</v>
      </c>
      <c r="B1088" s="121" t="s">
        <v>318</v>
      </c>
      <c r="C1088" s="127">
        <v>269999.99999999994</v>
      </c>
      <c r="D1088" s="127">
        <v>0</v>
      </c>
    </row>
    <row r="1089" spans="1:4" s="139" customFormat="1" x14ac:dyDescent="0.2">
      <c r="A1089" s="130">
        <v>510000</v>
      </c>
      <c r="B1089" s="128" t="s">
        <v>153</v>
      </c>
      <c r="C1089" s="138">
        <f>C1090</f>
        <v>92000</v>
      </c>
      <c r="D1089" s="138">
        <f>D1090</f>
        <v>0</v>
      </c>
    </row>
    <row r="1090" spans="1:4" s="139" customFormat="1" x14ac:dyDescent="0.2">
      <c r="A1090" s="130">
        <v>511000</v>
      </c>
      <c r="B1090" s="128" t="s">
        <v>154</v>
      </c>
      <c r="C1090" s="138">
        <f t="shared" ref="C1090" si="112">SUM(C1091:C1092)</f>
        <v>92000</v>
      </c>
      <c r="D1090" s="138">
        <f t="shared" ref="D1090" si="113">SUM(D1091:D1092)</f>
        <v>0</v>
      </c>
    </row>
    <row r="1091" spans="1:4" s="97" customFormat="1" ht="46.5" x14ac:dyDescent="0.2">
      <c r="A1091" s="141">
        <v>511200</v>
      </c>
      <c r="B1091" s="121" t="s">
        <v>156</v>
      </c>
      <c r="C1091" s="127">
        <v>20000</v>
      </c>
      <c r="D1091" s="127">
        <v>0</v>
      </c>
    </row>
    <row r="1092" spans="1:4" s="97" customFormat="1" x14ac:dyDescent="0.2">
      <c r="A1092" s="120">
        <v>511300</v>
      </c>
      <c r="B1092" s="121" t="s">
        <v>157</v>
      </c>
      <c r="C1092" s="127">
        <v>72000</v>
      </c>
      <c r="D1092" s="127">
        <v>0</v>
      </c>
    </row>
    <row r="1093" spans="1:4" s="139" customFormat="1" x14ac:dyDescent="0.2">
      <c r="A1093" s="130">
        <v>630000</v>
      </c>
      <c r="B1093" s="128" t="s">
        <v>194</v>
      </c>
      <c r="C1093" s="138">
        <f>0+C1094</f>
        <v>3550000</v>
      </c>
      <c r="D1093" s="138">
        <f>0+D1094</f>
        <v>0</v>
      </c>
    </row>
    <row r="1094" spans="1:4" s="139" customFormat="1" ht="46.5" x14ac:dyDescent="0.2">
      <c r="A1094" s="130">
        <v>638000</v>
      </c>
      <c r="B1094" s="128" t="s">
        <v>127</v>
      </c>
      <c r="C1094" s="138">
        <f>C1095</f>
        <v>3550000</v>
      </c>
      <c r="D1094" s="138">
        <f>D1095</f>
        <v>0</v>
      </c>
    </row>
    <row r="1095" spans="1:4" s="97" customFormat="1" x14ac:dyDescent="0.2">
      <c r="A1095" s="120">
        <v>638100</v>
      </c>
      <c r="B1095" s="121" t="s">
        <v>199</v>
      </c>
      <c r="C1095" s="127">
        <v>3550000</v>
      </c>
      <c r="D1095" s="127">
        <v>0</v>
      </c>
    </row>
    <row r="1096" spans="1:4" s="97" customFormat="1" x14ac:dyDescent="0.2">
      <c r="A1096" s="142"/>
      <c r="B1096" s="133" t="s">
        <v>236</v>
      </c>
      <c r="C1096" s="140">
        <f>C1080+C1089+C1093+0</f>
        <v>137420000</v>
      </c>
      <c r="D1096" s="140">
        <f>D1080+D1089+D1093+0</f>
        <v>0</v>
      </c>
    </row>
    <row r="1097" spans="1:4" s="97" customFormat="1" x14ac:dyDescent="0.2">
      <c r="A1097" s="108"/>
      <c r="B1097" s="109"/>
      <c r="C1097" s="110"/>
      <c r="D1097" s="110"/>
    </row>
    <row r="1098" spans="1:4" s="97" customFormat="1" x14ac:dyDescent="0.2">
      <c r="A1098" s="118"/>
      <c r="B1098" s="109"/>
      <c r="C1098" s="137"/>
      <c r="D1098" s="137"/>
    </row>
    <row r="1099" spans="1:4" s="97" customFormat="1" x14ac:dyDescent="0.2">
      <c r="A1099" s="120" t="s">
        <v>579</v>
      </c>
      <c r="B1099" s="128"/>
      <c r="C1099" s="137"/>
      <c r="D1099" s="137"/>
    </row>
    <row r="1100" spans="1:4" s="97" customFormat="1" x14ac:dyDescent="0.2">
      <c r="A1100" s="120" t="s">
        <v>247</v>
      </c>
      <c r="B1100" s="128"/>
      <c r="C1100" s="137"/>
      <c r="D1100" s="137"/>
    </row>
    <row r="1101" spans="1:4" s="97" customFormat="1" x14ac:dyDescent="0.2">
      <c r="A1101" s="120" t="s">
        <v>339</v>
      </c>
      <c r="B1101" s="128"/>
      <c r="C1101" s="137"/>
      <c r="D1101" s="137"/>
    </row>
    <row r="1102" spans="1:4" s="97" customFormat="1" x14ac:dyDescent="0.2">
      <c r="A1102" s="120" t="s">
        <v>530</v>
      </c>
      <c r="B1102" s="128"/>
      <c r="C1102" s="137"/>
      <c r="D1102" s="137"/>
    </row>
    <row r="1103" spans="1:4" s="97" customFormat="1" x14ac:dyDescent="0.2">
      <c r="A1103" s="120"/>
      <c r="B1103" s="122"/>
      <c r="C1103" s="110"/>
      <c r="D1103" s="110"/>
    </row>
    <row r="1104" spans="1:4" s="97" customFormat="1" x14ac:dyDescent="0.2">
      <c r="A1104" s="130">
        <v>410000</v>
      </c>
      <c r="B1104" s="124" t="s">
        <v>87</v>
      </c>
      <c r="C1104" s="138">
        <f t="shared" ref="C1104" si="114">C1105+C1110+C1125</f>
        <v>2471000</v>
      </c>
      <c r="D1104" s="138">
        <f t="shared" ref="D1104" si="115">D1105+D1110+D1125</f>
        <v>0</v>
      </c>
    </row>
    <row r="1105" spans="1:4" s="97" customFormat="1" x14ac:dyDescent="0.2">
      <c r="A1105" s="130">
        <v>411000</v>
      </c>
      <c r="B1105" s="124" t="s">
        <v>204</v>
      </c>
      <c r="C1105" s="138">
        <f t="shared" ref="C1105" si="116">SUM(C1106:C1109)</f>
        <v>1920000</v>
      </c>
      <c r="D1105" s="138">
        <f t="shared" ref="D1105" si="117">SUM(D1106:D1109)</f>
        <v>0</v>
      </c>
    </row>
    <row r="1106" spans="1:4" s="97" customFormat="1" x14ac:dyDescent="0.2">
      <c r="A1106" s="120">
        <v>411100</v>
      </c>
      <c r="B1106" s="121" t="s">
        <v>88</v>
      </c>
      <c r="C1106" s="127">
        <v>1750000</v>
      </c>
      <c r="D1106" s="127">
        <v>0</v>
      </c>
    </row>
    <row r="1107" spans="1:4" s="97" customFormat="1" ht="46.5" x14ac:dyDescent="0.2">
      <c r="A1107" s="120">
        <v>411200</v>
      </c>
      <c r="B1107" s="121" t="s">
        <v>217</v>
      </c>
      <c r="C1107" s="127">
        <v>55000</v>
      </c>
      <c r="D1107" s="127">
        <v>0</v>
      </c>
    </row>
    <row r="1108" spans="1:4" s="97" customFormat="1" ht="46.5" x14ac:dyDescent="0.2">
      <c r="A1108" s="120">
        <v>411300</v>
      </c>
      <c r="B1108" s="121" t="s">
        <v>89</v>
      </c>
      <c r="C1108" s="127">
        <v>90000</v>
      </c>
      <c r="D1108" s="127">
        <v>0</v>
      </c>
    </row>
    <row r="1109" spans="1:4" s="97" customFormat="1" x14ac:dyDescent="0.2">
      <c r="A1109" s="120">
        <v>411400</v>
      </c>
      <c r="B1109" s="121" t="s">
        <v>90</v>
      </c>
      <c r="C1109" s="127">
        <v>25000.000000000004</v>
      </c>
      <c r="D1109" s="127">
        <v>0</v>
      </c>
    </row>
    <row r="1110" spans="1:4" s="97" customFormat="1" x14ac:dyDescent="0.2">
      <c r="A1110" s="130">
        <v>412000</v>
      </c>
      <c r="B1110" s="128" t="s">
        <v>209</v>
      </c>
      <c r="C1110" s="138">
        <f>SUM(C1111:C1124)</f>
        <v>548000</v>
      </c>
      <c r="D1110" s="138">
        <f>SUM(D1111:D1124)</f>
        <v>0</v>
      </c>
    </row>
    <row r="1111" spans="1:4" s="97" customFormat="1" x14ac:dyDescent="0.2">
      <c r="A1111" s="141">
        <v>412100</v>
      </c>
      <c r="B1111" s="121" t="s">
        <v>91</v>
      </c>
      <c r="C1111" s="127">
        <v>5000</v>
      </c>
      <c r="D1111" s="127">
        <v>0</v>
      </c>
    </row>
    <row r="1112" spans="1:4" s="97" customFormat="1" ht="46.5" x14ac:dyDescent="0.2">
      <c r="A1112" s="120">
        <v>412200</v>
      </c>
      <c r="B1112" s="121" t="s">
        <v>218</v>
      </c>
      <c r="C1112" s="127">
        <v>96000</v>
      </c>
      <c r="D1112" s="127">
        <v>0</v>
      </c>
    </row>
    <row r="1113" spans="1:4" s="97" customFormat="1" x14ac:dyDescent="0.2">
      <c r="A1113" s="120">
        <v>412300</v>
      </c>
      <c r="B1113" s="121" t="s">
        <v>92</v>
      </c>
      <c r="C1113" s="127">
        <v>15300</v>
      </c>
      <c r="D1113" s="127">
        <v>0</v>
      </c>
    </row>
    <row r="1114" spans="1:4" s="97" customFormat="1" x14ac:dyDescent="0.2">
      <c r="A1114" s="120">
        <v>412400</v>
      </c>
      <c r="B1114" s="121" t="s">
        <v>93</v>
      </c>
      <c r="C1114" s="127">
        <v>2000</v>
      </c>
      <c r="D1114" s="127">
        <v>0</v>
      </c>
    </row>
    <row r="1115" spans="1:4" s="97" customFormat="1" x14ac:dyDescent="0.2">
      <c r="A1115" s="120">
        <v>412400</v>
      </c>
      <c r="B1115" s="121" t="s">
        <v>501</v>
      </c>
      <c r="C1115" s="127">
        <v>25300</v>
      </c>
      <c r="D1115" s="127">
        <v>0</v>
      </c>
    </row>
    <row r="1116" spans="1:4" s="97" customFormat="1" x14ac:dyDescent="0.2">
      <c r="A1116" s="120">
        <v>412500</v>
      </c>
      <c r="B1116" s="121" t="s">
        <v>94</v>
      </c>
      <c r="C1116" s="127">
        <v>14000</v>
      </c>
      <c r="D1116" s="127">
        <v>0</v>
      </c>
    </row>
    <row r="1117" spans="1:4" s="97" customFormat="1" x14ac:dyDescent="0.2">
      <c r="A1117" s="120">
        <v>412600</v>
      </c>
      <c r="B1117" s="121" t="s">
        <v>219</v>
      </c>
      <c r="C1117" s="127">
        <v>65000</v>
      </c>
      <c r="D1117" s="127">
        <v>0</v>
      </c>
    </row>
    <row r="1118" spans="1:4" s="97" customFormat="1" x14ac:dyDescent="0.2">
      <c r="A1118" s="120">
        <v>412700</v>
      </c>
      <c r="B1118" s="121" t="s">
        <v>206</v>
      </c>
      <c r="C1118" s="127">
        <v>313000</v>
      </c>
      <c r="D1118" s="127">
        <v>0</v>
      </c>
    </row>
    <row r="1119" spans="1:4" s="97" customFormat="1" x14ac:dyDescent="0.2">
      <c r="A1119" s="120">
        <v>412900</v>
      </c>
      <c r="B1119" s="121" t="s">
        <v>531</v>
      </c>
      <c r="C1119" s="127">
        <v>300</v>
      </c>
      <c r="D1119" s="127">
        <v>0</v>
      </c>
    </row>
    <row r="1120" spans="1:4" s="97" customFormat="1" x14ac:dyDescent="0.2">
      <c r="A1120" s="120">
        <v>412900</v>
      </c>
      <c r="B1120" s="121" t="s">
        <v>299</v>
      </c>
      <c r="C1120" s="127">
        <v>2000</v>
      </c>
      <c r="D1120" s="127">
        <v>0</v>
      </c>
    </row>
    <row r="1121" spans="1:4" s="97" customFormat="1" x14ac:dyDescent="0.2">
      <c r="A1121" s="120">
        <v>412900</v>
      </c>
      <c r="B1121" s="121" t="s">
        <v>316</v>
      </c>
      <c r="C1121" s="127">
        <v>4900</v>
      </c>
      <c r="D1121" s="127">
        <v>0</v>
      </c>
    </row>
    <row r="1122" spans="1:4" s="97" customFormat="1" ht="46.5" x14ac:dyDescent="0.2">
      <c r="A1122" s="120">
        <v>412900</v>
      </c>
      <c r="B1122" s="121" t="s">
        <v>317</v>
      </c>
      <c r="C1122" s="127">
        <v>1600</v>
      </c>
      <c r="D1122" s="127">
        <v>0</v>
      </c>
    </row>
    <row r="1123" spans="1:4" s="97" customFormat="1" ht="46.5" x14ac:dyDescent="0.2">
      <c r="A1123" s="120">
        <v>412900</v>
      </c>
      <c r="B1123" s="121" t="s">
        <v>318</v>
      </c>
      <c r="C1123" s="127">
        <v>3400</v>
      </c>
      <c r="D1123" s="127">
        <v>0</v>
      </c>
    </row>
    <row r="1124" spans="1:4" s="97" customFormat="1" x14ac:dyDescent="0.2">
      <c r="A1124" s="120">
        <v>412900</v>
      </c>
      <c r="B1124" s="121" t="s">
        <v>301</v>
      </c>
      <c r="C1124" s="127">
        <v>200</v>
      </c>
      <c r="D1124" s="127">
        <v>0</v>
      </c>
    </row>
    <row r="1125" spans="1:4" s="139" customFormat="1" ht="46.5" x14ac:dyDescent="0.2">
      <c r="A1125" s="130">
        <v>418000</v>
      </c>
      <c r="B1125" s="128" t="s">
        <v>213</v>
      </c>
      <c r="C1125" s="138">
        <f>0+C1126</f>
        <v>3000</v>
      </c>
      <c r="D1125" s="138">
        <f>0+D1126</f>
        <v>0</v>
      </c>
    </row>
    <row r="1126" spans="1:4" s="97" customFormat="1" x14ac:dyDescent="0.2">
      <c r="A1126" s="120">
        <v>418400</v>
      </c>
      <c r="B1126" s="121" t="s">
        <v>148</v>
      </c>
      <c r="C1126" s="127">
        <v>3000</v>
      </c>
      <c r="D1126" s="127">
        <v>0</v>
      </c>
    </row>
    <row r="1127" spans="1:4" s="97" customFormat="1" x14ac:dyDescent="0.2">
      <c r="A1127" s="130">
        <v>510000</v>
      </c>
      <c r="B1127" s="128" t="s">
        <v>153</v>
      </c>
      <c r="C1127" s="138">
        <f t="shared" ref="C1127" si="118">C1128+C1131</f>
        <v>56999.999999999993</v>
      </c>
      <c r="D1127" s="138">
        <f t="shared" ref="D1127" si="119">D1128+D1131</f>
        <v>0</v>
      </c>
    </row>
    <row r="1128" spans="1:4" s="97" customFormat="1" x14ac:dyDescent="0.2">
      <c r="A1128" s="130">
        <v>511000</v>
      </c>
      <c r="B1128" s="128" t="s">
        <v>154</v>
      </c>
      <c r="C1128" s="138">
        <f t="shared" ref="C1128" si="120">SUM(C1129:C1130)</f>
        <v>54999.999999999993</v>
      </c>
      <c r="D1128" s="138">
        <f t="shared" ref="D1128" si="121">SUM(D1129:D1130)</f>
        <v>0</v>
      </c>
    </row>
    <row r="1129" spans="1:4" s="97" customFormat="1" ht="46.5" x14ac:dyDescent="0.2">
      <c r="A1129" s="120">
        <v>511200</v>
      </c>
      <c r="B1129" s="121" t="s">
        <v>156</v>
      </c>
      <c r="C1129" s="127">
        <v>25000</v>
      </c>
      <c r="D1129" s="127">
        <v>0</v>
      </c>
    </row>
    <row r="1130" spans="1:4" s="97" customFormat="1" x14ac:dyDescent="0.2">
      <c r="A1130" s="120">
        <v>511300</v>
      </c>
      <c r="B1130" s="121" t="s">
        <v>157</v>
      </c>
      <c r="C1130" s="127">
        <v>29999.999999999993</v>
      </c>
      <c r="D1130" s="127">
        <v>0</v>
      </c>
    </row>
    <row r="1131" spans="1:4" s="97" customFormat="1" ht="46.5" x14ac:dyDescent="0.2">
      <c r="A1131" s="130">
        <v>516000</v>
      </c>
      <c r="B1131" s="128" t="s">
        <v>164</v>
      </c>
      <c r="C1131" s="138">
        <f>C1132</f>
        <v>2000</v>
      </c>
      <c r="D1131" s="138">
        <f>D1132</f>
        <v>0</v>
      </c>
    </row>
    <row r="1132" spans="1:4" s="97" customFormat="1" ht="46.5" x14ac:dyDescent="0.2">
      <c r="A1132" s="120">
        <v>516100</v>
      </c>
      <c r="B1132" s="121" t="s">
        <v>164</v>
      </c>
      <c r="C1132" s="127">
        <v>2000</v>
      </c>
      <c r="D1132" s="127">
        <v>0</v>
      </c>
    </row>
    <row r="1133" spans="1:4" s="139" customFormat="1" x14ac:dyDescent="0.2">
      <c r="A1133" s="130">
        <v>630000</v>
      </c>
      <c r="B1133" s="128" t="s">
        <v>194</v>
      </c>
      <c r="C1133" s="138">
        <f>0+C1134</f>
        <v>40000</v>
      </c>
      <c r="D1133" s="138">
        <f>0+D1134</f>
        <v>0</v>
      </c>
    </row>
    <row r="1134" spans="1:4" s="97" customFormat="1" ht="46.5" x14ac:dyDescent="0.2">
      <c r="A1134" s="130">
        <v>638000</v>
      </c>
      <c r="B1134" s="128" t="s">
        <v>127</v>
      </c>
      <c r="C1134" s="138">
        <f>+C1135</f>
        <v>40000</v>
      </c>
      <c r="D1134" s="138">
        <f>+D1135</f>
        <v>0</v>
      </c>
    </row>
    <row r="1135" spans="1:4" s="97" customFormat="1" x14ac:dyDescent="0.2">
      <c r="A1135" s="120">
        <v>638100</v>
      </c>
      <c r="B1135" s="121" t="s">
        <v>199</v>
      </c>
      <c r="C1135" s="127">
        <v>40000</v>
      </c>
      <c r="D1135" s="127">
        <v>0</v>
      </c>
    </row>
    <row r="1136" spans="1:4" s="97" customFormat="1" x14ac:dyDescent="0.2">
      <c r="A1136" s="104"/>
      <c r="B1136" s="133" t="s">
        <v>236</v>
      </c>
      <c r="C1136" s="140">
        <f>C1104+C1127+C1133</f>
        <v>2568000</v>
      </c>
      <c r="D1136" s="140">
        <f>D1104+D1127+D1133</f>
        <v>0</v>
      </c>
    </row>
    <row r="1137" spans="1:4" s="97" customFormat="1" x14ac:dyDescent="0.2">
      <c r="A1137" s="135"/>
      <c r="B1137" s="109"/>
      <c r="C1137" s="110"/>
      <c r="D1137" s="110"/>
    </row>
    <row r="1138" spans="1:4" s="97" customFormat="1" x14ac:dyDescent="0.2">
      <c r="A1138" s="118"/>
      <c r="B1138" s="109"/>
      <c r="C1138" s="137"/>
      <c r="D1138" s="137"/>
    </row>
    <row r="1139" spans="1:4" s="97" customFormat="1" x14ac:dyDescent="0.2">
      <c r="A1139" s="120" t="s">
        <v>580</v>
      </c>
      <c r="B1139" s="128"/>
      <c r="C1139" s="137"/>
      <c r="D1139" s="137"/>
    </row>
    <row r="1140" spans="1:4" s="97" customFormat="1" x14ac:dyDescent="0.2">
      <c r="A1140" s="120" t="s">
        <v>247</v>
      </c>
      <c r="B1140" s="128"/>
      <c r="C1140" s="137"/>
      <c r="D1140" s="137"/>
    </row>
    <row r="1141" spans="1:4" s="97" customFormat="1" x14ac:dyDescent="0.2">
      <c r="A1141" s="120" t="s">
        <v>367</v>
      </c>
      <c r="B1141" s="128"/>
      <c r="C1141" s="137"/>
      <c r="D1141" s="137"/>
    </row>
    <row r="1142" spans="1:4" s="97" customFormat="1" x14ac:dyDescent="0.2">
      <c r="A1142" s="120" t="s">
        <v>581</v>
      </c>
      <c r="B1142" s="128"/>
      <c r="C1142" s="137"/>
      <c r="D1142" s="137"/>
    </row>
    <row r="1143" spans="1:4" s="97" customFormat="1" x14ac:dyDescent="0.2">
      <c r="A1143" s="120"/>
      <c r="B1143" s="122"/>
      <c r="C1143" s="110"/>
      <c r="D1143" s="110"/>
    </row>
    <row r="1144" spans="1:4" s="97" customFormat="1" x14ac:dyDescent="0.2">
      <c r="A1144" s="130">
        <v>410000</v>
      </c>
      <c r="B1144" s="124" t="s">
        <v>87</v>
      </c>
      <c r="C1144" s="138">
        <f t="shared" ref="C1144" si="122">C1145+C1150</f>
        <v>24008700</v>
      </c>
      <c r="D1144" s="138">
        <f t="shared" ref="D1144" si="123">D1145+D1150</f>
        <v>0</v>
      </c>
    </row>
    <row r="1145" spans="1:4" s="97" customFormat="1" x14ac:dyDescent="0.2">
      <c r="A1145" s="130">
        <v>411000</v>
      </c>
      <c r="B1145" s="124" t="s">
        <v>204</v>
      </c>
      <c r="C1145" s="138">
        <f t="shared" ref="C1145" si="124">SUM(C1146:C1149)</f>
        <v>23110000</v>
      </c>
      <c r="D1145" s="138">
        <f t="shared" ref="D1145" si="125">SUM(D1146:D1149)</f>
        <v>0</v>
      </c>
    </row>
    <row r="1146" spans="1:4" s="97" customFormat="1" x14ac:dyDescent="0.2">
      <c r="A1146" s="120">
        <v>411100</v>
      </c>
      <c r="B1146" s="121" t="s">
        <v>88</v>
      </c>
      <c r="C1146" s="127">
        <v>22126000</v>
      </c>
      <c r="D1146" s="127">
        <v>0</v>
      </c>
    </row>
    <row r="1147" spans="1:4" s="97" customFormat="1" ht="46.5" x14ac:dyDescent="0.2">
      <c r="A1147" s="120">
        <v>411200</v>
      </c>
      <c r="B1147" s="121" t="s">
        <v>217</v>
      </c>
      <c r="C1147" s="127">
        <v>420000</v>
      </c>
      <c r="D1147" s="127">
        <v>0</v>
      </c>
    </row>
    <row r="1148" spans="1:4" s="97" customFormat="1" ht="46.5" x14ac:dyDescent="0.2">
      <c r="A1148" s="120">
        <v>411300</v>
      </c>
      <c r="B1148" s="121" t="s">
        <v>89</v>
      </c>
      <c r="C1148" s="127">
        <v>419000</v>
      </c>
      <c r="D1148" s="127">
        <v>0</v>
      </c>
    </row>
    <row r="1149" spans="1:4" s="97" customFormat="1" x14ac:dyDescent="0.2">
      <c r="A1149" s="120">
        <v>411400</v>
      </c>
      <c r="B1149" s="121" t="s">
        <v>90</v>
      </c>
      <c r="C1149" s="127">
        <v>145000</v>
      </c>
      <c r="D1149" s="127">
        <v>0</v>
      </c>
    </row>
    <row r="1150" spans="1:4" s="97" customFormat="1" x14ac:dyDescent="0.2">
      <c r="A1150" s="130">
        <v>412000</v>
      </c>
      <c r="B1150" s="128" t="s">
        <v>209</v>
      </c>
      <c r="C1150" s="138">
        <f>SUM(C1151:C1161)</f>
        <v>898700</v>
      </c>
      <c r="D1150" s="138">
        <f>SUM(D1151:D1161)</f>
        <v>0</v>
      </c>
    </row>
    <row r="1151" spans="1:4" s="97" customFormat="1" x14ac:dyDescent="0.2">
      <c r="A1151" s="120">
        <v>412100</v>
      </c>
      <c r="B1151" s="121" t="s">
        <v>91</v>
      </c>
      <c r="C1151" s="127">
        <v>46000</v>
      </c>
      <c r="D1151" s="127">
        <v>0</v>
      </c>
    </row>
    <row r="1152" spans="1:4" s="97" customFormat="1" ht="46.5" x14ac:dyDescent="0.2">
      <c r="A1152" s="120">
        <v>412200</v>
      </c>
      <c r="B1152" s="121" t="s">
        <v>218</v>
      </c>
      <c r="C1152" s="127">
        <v>553900</v>
      </c>
      <c r="D1152" s="127">
        <v>0</v>
      </c>
    </row>
    <row r="1153" spans="1:4" s="97" customFormat="1" x14ac:dyDescent="0.2">
      <c r="A1153" s="120">
        <v>412300</v>
      </c>
      <c r="B1153" s="121" t="s">
        <v>92</v>
      </c>
      <c r="C1153" s="127">
        <v>32500.000000000004</v>
      </c>
      <c r="D1153" s="127">
        <v>0</v>
      </c>
    </row>
    <row r="1154" spans="1:4" s="97" customFormat="1" x14ac:dyDescent="0.2">
      <c r="A1154" s="120">
        <v>412400</v>
      </c>
      <c r="B1154" s="121" t="s">
        <v>93</v>
      </c>
      <c r="C1154" s="127">
        <v>499.9999999999996</v>
      </c>
      <c r="D1154" s="127">
        <v>0</v>
      </c>
    </row>
    <row r="1155" spans="1:4" s="97" customFormat="1" x14ac:dyDescent="0.2">
      <c r="A1155" s="120">
        <v>412500</v>
      </c>
      <c r="B1155" s="121" t="s">
        <v>94</v>
      </c>
      <c r="C1155" s="127">
        <v>7999.9999999999964</v>
      </c>
      <c r="D1155" s="127">
        <v>0</v>
      </c>
    </row>
    <row r="1156" spans="1:4" s="97" customFormat="1" x14ac:dyDescent="0.2">
      <c r="A1156" s="120">
        <v>412600</v>
      </c>
      <c r="B1156" s="121" t="s">
        <v>219</v>
      </c>
      <c r="C1156" s="127">
        <v>6500.0000000000009</v>
      </c>
      <c r="D1156" s="127">
        <v>0</v>
      </c>
    </row>
    <row r="1157" spans="1:4" s="97" customFormat="1" x14ac:dyDescent="0.2">
      <c r="A1157" s="120">
        <v>412700</v>
      </c>
      <c r="B1157" s="121" t="s">
        <v>206</v>
      </c>
      <c r="C1157" s="127">
        <v>28999.999999999993</v>
      </c>
      <c r="D1157" s="127">
        <v>0</v>
      </c>
    </row>
    <row r="1158" spans="1:4" s="97" customFormat="1" x14ac:dyDescent="0.2">
      <c r="A1158" s="120">
        <v>412900</v>
      </c>
      <c r="B1158" s="129" t="s">
        <v>299</v>
      </c>
      <c r="C1158" s="127">
        <v>157500</v>
      </c>
      <c r="D1158" s="127">
        <v>0</v>
      </c>
    </row>
    <row r="1159" spans="1:4" s="97" customFormat="1" ht="46.5" x14ac:dyDescent="0.2">
      <c r="A1159" s="120">
        <v>412900</v>
      </c>
      <c r="B1159" s="121" t="s">
        <v>317</v>
      </c>
      <c r="C1159" s="127">
        <v>3500</v>
      </c>
      <c r="D1159" s="127">
        <v>0</v>
      </c>
    </row>
    <row r="1160" spans="1:4" s="97" customFormat="1" ht="46.5" x14ac:dyDescent="0.2">
      <c r="A1160" s="120">
        <v>412900</v>
      </c>
      <c r="B1160" s="129" t="s">
        <v>318</v>
      </c>
      <c r="C1160" s="127">
        <v>42300</v>
      </c>
      <c r="D1160" s="127">
        <v>0</v>
      </c>
    </row>
    <row r="1161" spans="1:4" s="97" customFormat="1" x14ac:dyDescent="0.2">
      <c r="A1161" s="120">
        <v>412900</v>
      </c>
      <c r="B1161" s="121" t="s">
        <v>301</v>
      </c>
      <c r="C1161" s="127">
        <v>19000</v>
      </c>
      <c r="D1161" s="127">
        <v>0</v>
      </c>
    </row>
    <row r="1162" spans="1:4" s="139" customFormat="1" x14ac:dyDescent="0.2">
      <c r="A1162" s="130">
        <v>510000</v>
      </c>
      <c r="B1162" s="128" t="s">
        <v>153</v>
      </c>
      <c r="C1162" s="138">
        <f>C1163+0+0+C1167</f>
        <v>746600</v>
      </c>
      <c r="D1162" s="138">
        <f>D1163+0+0+D1167</f>
        <v>0</v>
      </c>
    </row>
    <row r="1163" spans="1:4" s="139" customFormat="1" x14ac:dyDescent="0.2">
      <c r="A1163" s="130">
        <v>511000</v>
      </c>
      <c r="B1163" s="128" t="s">
        <v>154</v>
      </c>
      <c r="C1163" s="138">
        <f>SUM(C1164:C1166)</f>
        <v>745100</v>
      </c>
      <c r="D1163" s="138">
        <f>SUM(D1164:D1166)</f>
        <v>0</v>
      </c>
    </row>
    <row r="1164" spans="1:4" s="97" customFormat="1" ht="46.5" x14ac:dyDescent="0.2">
      <c r="A1164" s="141">
        <v>511200</v>
      </c>
      <c r="B1164" s="121" t="s">
        <v>156</v>
      </c>
      <c r="C1164" s="127">
        <v>600000</v>
      </c>
      <c r="D1164" s="127">
        <v>0</v>
      </c>
    </row>
    <row r="1165" spans="1:4" s="97" customFormat="1" x14ac:dyDescent="0.2">
      <c r="A1165" s="120">
        <v>511300</v>
      </c>
      <c r="B1165" s="121" t="s">
        <v>157</v>
      </c>
      <c r="C1165" s="127">
        <v>143400</v>
      </c>
      <c r="D1165" s="127">
        <v>0</v>
      </c>
    </row>
    <row r="1166" spans="1:4" s="97" customFormat="1" x14ac:dyDescent="0.2">
      <c r="A1166" s="120">
        <v>511700</v>
      </c>
      <c r="B1166" s="121" t="s">
        <v>160</v>
      </c>
      <c r="C1166" s="127">
        <v>1700</v>
      </c>
      <c r="D1166" s="127">
        <v>0</v>
      </c>
    </row>
    <row r="1167" spans="1:4" s="139" customFormat="1" ht="46.5" x14ac:dyDescent="0.2">
      <c r="A1167" s="130">
        <v>516000</v>
      </c>
      <c r="B1167" s="128" t="s">
        <v>164</v>
      </c>
      <c r="C1167" s="125">
        <f>C1168</f>
        <v>1500</v>
      </c>
      <c r="D1167" s="125">
        <f>D1168</f>
        <v>0</v>
      </c>
    </row>
    <row r="1168" spans="1:4" s="97" customFormat="1" ht="46.5" x14ac:dyDescent="0.2">
      <c r="A1168" s="120">
        <v>516100</v>
      </c>
      <c r="B1168" s="121" t="s">
        <v>164</v>
      </c>
      <c r="C1168" s="127">
        <v>1500</v>
      </c>
      <c r="D1168" s="127">
        <v>0</v>
      </c>
    </row>
    <row r="1169" spans="1:4" s="139" customFormat="1" x14ac:dyDescent="0.2">
      <c r="A1169" s="130">
        <v>630000</v>
      </c>
      <c r="B1169" s="128" t="s">
        <v>194</v>
      </c>
      <c r="C1169" s="138">
        <f t="shared" ref="C1169" si="126">C1170+C1172</f>
        <v>671000</v>
      </c>
      <c r="D1169" s="138">
        <f t="shared" ref="D1169" si="127">D1170+D1172</f>
        <v>0</v>
      </c>
    </row>
    <row r="1170" spans="1:4" s="139" customFormat="1" x14ac:dyDescent="0.2">
      <c r="A1170" s="130">
        <v>631000</v>
      </c>
      <c r="B1170" s="128" t="s">
        <v>126</v>
      </c>
      <c r="C1170" s="138">
        <f>C1171</f>
        <v>191000</v>
      </c>
      <c r="D1170" s="138">
        <f>D1171</f>
        <v>0</v>
      </c>
    </row>
    <row r="1171" spans="1:4" s="97" customFormat="1" x14ac:dyDescent="0.2">
      <c r="A1171" s="120">
        <v>631900</v>
      </c>
      <c r="B1171" s="121" t="s">
        <v>341</v>
      </c>
      <c r="C1171" s="127">
        <v>191000</v>
      </c>
      <c r="D1171" s="127">
        <v>0</v>
      </c>
    </row>
    <row r="1172" spans="1:4" s="139" customFormat="1" ht="46.5" x14ac:dyDescent="0.2">
      <c r="A1172" s="130">
        <v>638000</v>
      </c>
      <c r="B1172" s="128" t="s">
        <v>127</v>
      </c>
      <c r="C1172" s="138">
        <f>C1173</f>
        <v>480000</v>
      </c>
      <c r="D1172" s="138">
        <f>D1173</f>
        <v>0</v>
      </c>
    </row>
    <row r="1173" spans="1:4" s="97" customFormat="1" x14ac:dyDescent="0.2">
      <c r="A1173" s="120">
        <v>638100</v>
      </c>
      <c r="B1173" s="121" t="s">
        <v>199</v>
      </c>
      <c r="C1173" s="127">
        <v>480000</v>
      </c>
      <c r="D1173" s="127">
        <v>0</v>
      </c>
    </row>
    <row r="1174" spans="1:4" s="97" customFormat="1" x14ac:dyDescent="0.2">
      <c r="A1174" s="142"/>
      <c r="B1174" s="133" t="s">
        <v>236</v>
      </c>
      <c r="C1174" s="140">
        <f>C1144+0+C1162+C1169</f>
        <v>25426300</v>
      </c>
      <c r="D1174" s="140">
        <f>D1144+0+D1162+D1169</f>
        <v>0</v>
      </c>
    </row>
    <row r="1175" spans="1:4" s="97" customFormat="1" x14ac:dyDescent="0.2">
      <c r="A1175" s="135"/>
      <c r="B1175" s="121"/>
      <c r="C1175" s="137"/>
      <c r="D1175" s="137"/>
    </row>
    <row r="1176" spans="1:4" s="97" customFormat="1" x14ac:dyDescent="0.2">
      <c r="A1176" s="118"/>
      <c r="B1176" s="109"/>
      <c r="C1176" s="137"/>
      <c r="D1176" s="137"/>
    </row>
    <row r="1177" spans="1:4" s="97" customFormat="1" x14ac:dyDescent="0.2">
      <c r="A1177" s="120" t="s">
        <v>582</v>
      </c>
      <c r="B1177" s="128"/>
      <c r="C1177" s="137"/>
      <c r="D1177" s="137"/>
    </row>
    <row r="1178" spans="1:4" s="97" customFormat="1" x14ac:dyDescent="0.2">
      <c r="A1178" s="120" t="s">
        <v>247</v>
      </c>
      <c r="B1178" s="128"/>
      <c r="C1178" s="137"/>
      <c r="D1178" s="137"/>
    </row>
    <row r="1179" spans="1:4" s="97" customFormat="1" x14ac:dyDescent="0.2">
      <c r="A1179" s="120" t="s">
        <v>340</v>
      </c>
      <c r="B1179" s="128"/>
      <c r="C1179" s="137"/>
      <c r="D1179" s="137"/>
    </row>
    <row r="1180" spans="1:4" s="97" customFormat="1" x14ac:dyDescent="0.2">
      <c r="A1180" s="120" t="s">
        <v>530</v>
      </c>
      <c r="B1180" s="128"/>
      <c r="C1180" s="137"/>
      <c r="D1180" s="137"/>
    </row>
    <row r="1181" spans="1:4" s="97" customFormat="1" x14ac:dyDescent="0.2">
      <c r="A1181" s="120"/>
      <c r="B1181" s="122"/>
      <c r="C1181" s="110"/>
      <c r="D1181" s="110"/>
    </row>
    <row r="1182" spans="1:4" s="97" customFormat="1" x14ac:dyDescent="0.2">
      <c r="A1182" s="130">
        <v>410000</v>
      </c>
      <c r="B1182" s="124" t="s">
        <v>87</v>
      </c>
      <c r="C1182" s="138">
        <f t="shared" ref="C1182" si="128">C1183+C1188</f>
        <v>1328400</v>
      </c>
      <c r="D1182" s="138">
        <f t="shared" ref="D1182" si="129">D1183+D1188</f>
        <v>0</v>
      </c>
    </row>
    <row r="1183" spans="1:4" s="97" customFormat="1" x14ac:dyDescent="0.2">
      <c r="A1183" s="130">
        <v>411000</v>
      </c>
      <c r="B1183" s="124" t="s">
        <v>204</v>
      </c>
      <c r="C1183" s="138">
        <f t="shared" ref="C1183" si="130">SUM(C1184:C1187)</f>
        <v>1162100</v>
      </c>
      <c r="D1183" s="138">
        <f t="shared" ref="D1183" si="131">SUM(D1184:D1187)</f>
        <v>0</v>
      </c>
    </row>
    <row r="1184" spans="1:4" s="97" customFormat="1" x14ac:dyDescent="0.2">
      <c r="A1184" s="120">
        <v>411100</v>
      </c>
      <c r="B1184" s="121" t="s">
        <v>88</v>
      </c>
      <c r="C1184" s="127">
        <v>1055000</v>
      </c>
      <c r="D1184" s="127">
        <v>0</v>
      </c>
    </row>
    <row r="1185" spans="1:4" s="97" customFormat="1" ht="46.5" x14ac:dyDescent="0.2">
      <c r="A1185" s="120">
        <v>411200</v>
      </c>
      <c r="B1185" s="121" t="s">
        <v>217</v>
      </c>
      <c r="C1185" s="127">
        <v>38400</v>
      </c>
      <c r="D1185" s="127">
        <v>0</v>
      </c>
    </row>
    <row r="1186" spans="1:4" s="97" customFormat="1" ht="46.5" x14ac:dyDescent="0.2">
      <c r="A1186" s="120">
        <v>411300</v>
      </c>
      <c r="B1186" s="121" t="s">
        <v>89</v>
      </c>
      <c r="C1186" s="127">
        <v>30000</v>
      </c>
      <c r="D1186" s="127">
        <v>0</v>
      </c>
    </row>
    <row r="1187" spans="1:4" s="97" customFormat="1" x14ac:dyDescent="0.2">
      <c r="A1187" s="120">
        <v>411400</v>
      </c>
      <c r="B1187" s="121" t="s">
        <v>90</v>
      </c>
      <c r="C1187" s="127">
        <v>38700</v>
      </c>
      <c r="D1187" s="127">
        <v>0</v>
      </c>
    </row>
    <row r="1188" spans="1:4" s="97" customFormat="1" x14ac:dyDescent="0.2">
      <c r="A1188" s="130">
        <v>412000</v>
      </c>
      <c r="B1188" s="128" t="s">
        <v>209</v>
      </c>
      <c r="C1188" s="138">
        <f>SUM(C1189:C1199)</f>
        <v>166300</v>
      </c>
      <c r="D1188" s="138">
        <f>SUM(D1189:D1199)</f>
        <v>0</v>
      </c>
    </row>
    <row r="1189" spans="1:4" s="97" customFormat="1" x14ac:dyDescent="0.2">
      <c r="A1189" s="141">
        <v>412100</v>
      </c>
      <c r="B1189" s="121" t="s">
        <v>91</v>
      </c>
      <c r="C1189" s="127">
        <v>2500</v>
      </c>
      <c r="D1189" s="127">
        <v>0</v>
      </c>
    </row>
    <row r="1190" spans="1:4" s="97" customFormat="1" ht="46.5" x14ac:dyDescent="0.2">
      <c r="A1190" s="120">
        <v>412200</v>
      </c>
      <c r="B1190" s="121" t="s">
        <v>218</v>
      </c>
      <c r="C1190" s="127">
        <v>16400</v>
      </c>
      <c r="D1190" s="127">
        <v>0</v>
      </c>
    </row>
    <row r="1191" spans="1:4" s="97" customFormat="1" x14ac:dyDescent="0.2">
      <c r="A1191" s="120">
        <v>412300</v>
      </c>
      <c r="B1191" s="121" t="s">
        <v>92</v>
      </c>
      <c r="C1191" s="127">
        <v>7200</v>
      </c>
      <c r="D1191" s="127">
        <v>0</v>
      </c>
    </row>
    <row r="1192" spans="1:4" s="97" customFormat="1" x14ac:dyDescent="0.2">
      <c r="A1192" s="120">
        <v>412500</v>
      </c>
      <c r="B1192" s="121" t="s">
        <v>94</v>
      </c>
      <c r="C1192" s="127">
        <v>15500</v>
      </c>
      <c r="D1192" s="127">
        <v>0</v>
      </c>
    </row>
    <row r="1193" spans="1:4" s="97" customFormat="1" x14ac:dyDescent="0.2">
      <c r="A1193" s="120">
        <v>412600</v>
      </c>
      <c r="B1193" s="121" t="s">
        <v>219</v>
      </c>
      <c r="C1193" s="127">
        <v>31500</v>
      </c>
      <c r="D1193" s="127">
        <v>0</v>
      </c>
    </row>
    <row r="1194" spans="1:4" s="97" customFormat="1" x14ac:dyDescent="0.2">
      <c r="A1194" s="120">
        <v>412700</v>
      </c>
      <c r="B1194" s="121" t="s">
        <v>206</v>
      </c>
      <c r="C1194" s="127">
        <v>32700</v>
      </c>
      <c r="D1194" s="127">
        <v>0</v>
      </c>
    </row>
    <row r="1195" spans="1:4" s="97" customFormat="1" x14ac:dyDescent="0.2">
      <c r="A1195" s="120">
        <v>412900</v>
      </c>
      <c r="B1195" s="121" t="s">
        <v>531</v>
      </c>
      <c r="C1195" s="127">
        <v>5000</v>
      </c>
      <c r="D1195" s="127">
        <v>0</v>
      </c>
    </row>
    <row r="1196" spans="1:4" s="97" customFormat="1" x14ac:dyDescent="0.2">
      <c r="A1196" s="120">
        <v>412900</v>
      </c>
      <c r="B1196" s="121" t="s">
        <v>299</v>
      </c>
      <c r="C1196" s="127">
        <v>30000</v>
      </c>
      <c r="D1196" s="127">
        <v>0</v>
      </c>
    </row>
    <row r="1197" spans="1:4" s="97" customFormat="1" x14ac:dyDescent="0.2">
      <c r="A1197" s="120">
        <v>412900</v>
      </c>
      <c r="B1197" s="121" t="s">
        <v>316</v>
      </c>
      <c r="C1197" s="127">
        <v>15000</v>
      </c>
      <c r="D1197" s="127">
        <v>0</v>
      </c>
    </row>
    <row r="1198" spans="1:4" s="97" customFormat="1" ht="46.5" x14ac:dyDescent="0.2">
      <c r="A1198" s="120">
        <v>412900</v>
      </c>
      <c r="B1198" s="121" t="s">
        <v>317</v>
      </c>
      <c r="C1198" s="127">
        <v>7500</v>
      </c>
      <c r="D1198" s="127">
        <v>0</v>
      </c>
    </row>
    <row r="1199" spans="1:4" s="97" customFormat="1" ht="46.5" x14ac:dyDescent="0.2">
      <c r="A1199" s="120">
        <v>412900</v>
      </c>
      <c r="B1199" s="129" t="s">
        <v>318</v>
      </c>
      <c r="C1199" s="127">
        <v>3000</v>
      </c>
      <c r="D1199" s="127">
        <v>0</v>
      </c>
    </row>
    <row r="1200" spans="1:4" s="97" customFormat="1" x14ac:dyDescent="0.2">
      <c r="A1200" s="130">
        <v>510000</v>
      </c>
      <c r="B1200" s="128" t="s">
        <v>153</v>
      </c>
      <c r="C1200" s="138">
        <f t="shared" ref="C1200" si="132">C1201+C1204</f>
        <v>120000</v>
      </c>
      <c r="D1200" s="138">
        <f t="shared" ref="D1200" si="133">D1201+D1204</f>
        <v>0</v>
      </c>
    </row>
    <row r="1201" spans="1:4" s="97" customFormat="1" x14ac:dyDescent="0.2">
      <c r="A1201" s="130">
        <v>511000</v>
      </c>
      <c r="B1201" s="128" t="s">
        <v>154</v>
      </c>
      <c r="C1201" s="138">
        <f t="shared" ref="C1201" si="134">SUM(C1202:C1203)</f>
        <v>113000</v>
      </c>
      <c r="D1201" s="138">
        <f t="shared" ref="D1201" si="135">SUM(D1202:D1203)</f>
        <v>0</v>
      </c>
    </row>
    <row r="1202" spans="1:4" s="97" customFormat="1" ht="46.5" x14ac:dyDescent="0.2">
      <c r="A1202" s="141">
        <v>511200</v>
      </c>
      <c r="B1202" s="121" t="s">
        <v>156</v>
      </c>
      <c r="C1202" s="127">
        <v>110000</v>
      </c>
      <c r="D1202" s="127">
        <v>0</v>
      </c>
    </row>
    <row r="1203" spans="1:4" s="97" customFormat="1" x14ac:dyDescent="0.2">
      <c r="A1203" s="120">
        <v>511300</v>
      </c>
      <c r="B1203" s="121" t="s">
        <v>157</v>
      </c>
      <c r="C1203" s="127">
        <v>3000</v>
      </c>
      <c r="D1203" s="127">
        <v>0</v>
      </c>
    </row>
    <row r="1204" spans="1:4" s="139" customFormat="1" ht="46.5" x14ac:dyDescent="0.2">
      <c r="A1204" s="130">
        <v>516000</v>
      </c>
      <c r="B1204" s="128" t="s">
        <v>164</v>
      </c>
      <c r="C1204" s="125">
        <f>C1205</f>
        <v>7000</v>
      </c>
      <c r="D1204" s="125">
        <f>D1205</f>
        <v>0</v>
      </c>
    </row>
    <row r="1205" spans="1:4" s="97" customFormat="1" ht="46.5" x14ac:dyDescent="0.2">
      <c r="A1205" s="120">
        <v>516100</v>
      </c>
      <c r="B1205" s="121" t="s">
        <v>164</v>
      </c>
      <c r="C1205" s="127">
        <v>7000</v>
      </c>
      <c r="D1205" s="127">
        <v>0</v>
      </c>
    </row>
    <row r="1206" spans="1:4" s="139" customFormat="1" x14ac:dyDescent="0.2">
      <c r="A1206" s="130">
        <v>630000</v>
      </c>
      <c r="B1206" s="128" t="s">
        <v>194</v>
      </c>
      <c r="C1206" s="138">
        <f t="shared" ref="C1206:C1207" si="136">C1207</f>
        <v>55000</v>
      </c>
      <c r="D1206" s="138">
        <f t="shared" ref="D1206:D1207" si="137">D1207</f>
        <v>0</v>
      </c>
    </row>
    <row r="1207" spans="1:4" s="139" customFormat="1" ht="46.5" x14ac:dyDescent="0.2">
      <c r="A1207" s="130">
        <v>638000</v>
      </c>
      <c r="B1207" s="128" t="s">
        <v>127</v>
      </c>
      <c r="C1207" s="138">
        <f t="shared" si="136"/>
        <v>55000</v>
      </c>
      <c r="D1207" s="138">
        <f t="shared" si="137"/>
        <v>0</v>
      </c>
    </row>
    <row r="1208" spans="1:4" s="97" customFormat="1" x14ac:dyDescent="0.2">
      <c r="A1208" s="120">
        <v>638100</v>
      </c>
      <c r="B1208" s="121" t="s">
        <v>199</v>
      </c>
      <c r="C1208" s="127">
        <v>55000</v>
      </c>
      <c r="D1208" s="127">
        <v>0</v>
      </c>
    </row>
    <row r="1209" spans="1:4" s="97" customFormat="1" x14ac:dyDescent="0.2">
      <c r="A1209" s="142"/>
      <c r="B1209" s="133" t="s">
        <v>236</v>
      </c>
      <c r="C1209" s="140">
        <f>C1182+C1200+0+C1206</f>
        <v>1503400</v>
      </c>
      <c r="D1209" s="140">
        <f>D1182+D1200+0+D1206</f>
        <v>0</v>
      </c>
    </row>
    <row r="1210" spans="1:4" s="97" customFormat="1" x14ac:dyDescent="0.2">
      <c r="A1210" s="135"/>
      <c r="B1210" s="121"/>
      <c r="C1210" s="137"/>
      <c r="D1210" s="137"/>
    </row>
    <row r="1211" spans="1:4" s="97" customFormat="1" x14ac:dyDescent="0.2">
      <c r="A1211" s="118"/>
      <c r="B1211" s="109"/>
      <c r="C1211" s="137"/>
      <c r="D1211" s="137"/>
    </row>
    <row r="1212" spans="1:4" s="97" customFormat="1" x14ac:dyDescent="0.2">
      <c r="A1212" s="120" t="s">
        <v>583</v>
      </c>
      <c r="B1212" s="128"/>
      <c r="C1212" s="137"/>
      <c r="D1212" s="137"/>
    </row>
    <row r="1213" spans="1:4" s="97" customFormat="1" x14ac:dyDescent="0.2">
      <c r="A1213" s="120" t="s">
        <v>247</v>
      </c>
      <c r="B1213" s="128"/>
      <c r="C1213" s="137"/>
      <c r="D1213" s="137"/>
    </row>
    <row r="1214" spans="1:4" s="97" customFormat="1" x14ac:dyDescent="0.2">
      <c r="A1214" s="120" t="s">
        <v>342</v>
      </c>
      <c r="B1214" s="128"/>
      <c r="C1214" s="137"/>
      <c r="D1214" s="137"/>
    </row>
    <row r="1215" spans="1:4" s="97" customFormat="1" x14ac:dyDescent="0.2">
      <c r="A1215" s="120" t="s">
        <v>530</v>
      </c>
      <c r="B1215" s="128"/>
      <c r="C1215" s="137"/>
      <c r="D1215" s="137"/>
    </row>
    <row r="1216" spans="1:4" s="97" customFormat="1" x14ac:dyDescent="0.2">
      <c r="A1216" s="120"/>
      <c r="B1216" s="122"/>
      <c r="C1216" s="110"/>
      <c r="D1216" s="110"/>
    </row>
    <row r="1217" spans="1:4" s="97" customFormat="1" x14ac:dyDescent="0.2">
      <c r="A1217" s="130">
        <v>410000</v>
      </c>
      <c r="B1217" s="124" t="s">
        <v>87</v>
      </c>
      <c r="C1217" s="138">
        <f>C1218+C1223+0+0</f>
        <v>1379100</v>
      </c>
      <c r="D1217" s="138">
        <f>D1218+D1223+0+0</f>
        <v>75000</v>
      </c>
    </row>
    <row r="1218" spans="1:4" s="97" customFormat="1" x14ac:dyDescent="0.2">
      <c r="A1218" s="130">
        <v>411000</v>
      </c>
      <c r="B1218" s="124" t="s">
        <v>204</v>
      </c>
      <c r="C1218" s="138">
        <f t="shared" ref="C1218" si="138">SUM(C1219:C1222)</f>
        <v>1187800</v>
      </c>
      <c r="D1218" s="138">
        <f t="shared" ref="D1218" si="139">SUM(D1219:D1222)</f>
        <v>20900</v>
      </c>
    </row>
    <row r="1219" spans="1:4" s="97" customFormat="1" x14ac:dyDescent="0.2">
      <c r="A1219" s="120">
        <v>411100</v>
      </c>
      <c r="B1219" s="121" t="s">
        <v>88</v>
      </c>
      <c r="C1219" s="127">
        <v>1110000</v>
      </c>
      <c r="D1219" s="127">
        <v>0</v>
      </c>
    </row>
    <row r="1220" spans="1:4" s="97" customFormat="1" ht="46.5" x14ac:dyDescent="0.2">
      <c r="A1220" s="120">
        <v>411200</v>
      </c>
      <c r="B1220" s="121" t="s">
        <v>217</v>
      </c>
      <c r="C1220" s="127">
        <v>47000</v>
      </c>
      <c r="D1220" s="127">
        <v>11900</v>
      </c>
    </row>
    <row r="1221" spans="1:4" s="97" customFormat="1" ht="46.5" x14ac:dyDescent="0.2">
      <c r="A1221" s="120">
        <v>411300</v>
      </c>
      <c r="B1221" s="121" t="s">
        <v>89</v>
      </c>
      <c r="C1221" s="127">
        <v>7600</v>
      </c>
      <c r="D1221" s="127">
        <v>1000</v>
      </c>
    </row>
    <row r="1222" spans="1:4" s="97" customFormat="1" x14ac:dyDescent="0.2">
      <c r="A1222" s="120">
        <v>411400</v>
      </c>
      <c r="B1222" s="121" t="s">
        <v>90</v>
      </c>
      <c r="C1222" s="127">
        <v>23200</v>
      </c>
      <c r="D1222" s="127">
        <v>8000</v>
      </c>
    </row>
    <row r="1223" spans="1:4" s="97" customFormat="1" x14ac:dyDescent="0.2">
      <c r="A1223" s="130">
        <v>412000</v>
      </c>
      <c r="B1223" s="128" t="s">
        <v>209</v>
      </c>
      <c r="C1223" s="138">
        <f>SUM(C1224:C1236)</f>
        <v>191300</v>
      </c>
      <c r="D1223" s="138">
        <f>SUM(D1224:D1236)</f>
        <v>54100</v>
      </c>
    </row>
    <row r="1224" spans="1:4" s="97" customFormat="1" x14ac:dyDescent="0.2">
      <c r="A1224" s="141">
        <v>412100</v>
      </c>
      <c r="B1224" s="121" t="s">
        <v>91</v>
      </c>
      <c r="C1224" s="127">
        <v>800</v>
      </c>
      <c r="D1224" s="127">
        <v>0</v>
      </c>
    </row>
    <row r="1225" spans="1:4" s="97" customFormat="1" ht="46.5" x14ac:dyDescent="0.2">
      <c r="A1225" s="120">
        <v>412200</v>
      </c>
      <c r="B1225" s="121" t="s">
        <v>218</v>
      </c>
      <c r="C1225" s="127">
        <v>47000</v>
      </c>
      <c r="D1225" s="127">
        <v>11100</v>
      </c>
    </row>
    <row r="1226" spans="1:4" s="97" customFormat="1" x14ac:dyDescent="0.2">
      <c r="A1226" s="120">
        <v>412300</v>
      </c>
      <c r="B1226" s="121" t="s">
        <v>92</v>
      </c>
      <c r="C1226" s="127">
        <v>7000</v>
      </c>
      <c r="D1226" s="127">
        <v>2900</v>
      </c>
    </row>
    <row r="1227" spans="1:4" s="97" customFormat="1" x14ac:dyDescent="0.2">
      <c r="A1227" s="120">
        <v>412400</v>
      </c>
      <c r="B1227" s="121" t="s">
        <v>93</v>
      </c>
      <c r="C1227" s="127">
        <v>4500</v>
      </c>
      <c r="D1227" s="127">
        <v>0</v>
      </c>
    </row>
    <row r="1228" spans="1:4" s="97" customFormat="1" x14ac:dyDescent="0.2">
      <c r="A1228" s="120">
        <v>412500</v>
      </c>
      <c r="B1228" s="121" t="s">
        <v>94</v>
      </c>
      <c r="C1228" s="127">
        <v>6000.0000000000009</v>
      </c>
      <c r="D1228" s="127">
        <v>3700</v>
      </c>
    </row>
    <row r="1229" spans="1:4" s="97" customFormat="1" x14ac:dyDescent="0.2">
      <c r="A1229" s="120">
        <v>412600</v>
      </c>
      <c r="B1229" s="121" t="s">
        <v>219</v>
      </c>
      <c r="C1229" s="127">
        <v>15000</v>
      </c>
      <c r="D1229" s="127">
        <v>10200</v>
      </c>
    </row>
    <row r="1230" spans="1:4" s="97" customFormat="1" x14ac:dyDescent="0.2">
      <c r="A1230" s="120">
        <v>412700</v>
      </c>
      <c r="B1230" s="121" t="s">
        <v>206</v>
      </c>
      <c r="C1230" s="127">
        <v>63700</v>
      </c>
      <c r="D1230" s="127">
        <v>10500</v>
      </c>
    </row>
    <row r="1231" spans="1:4" s="97" customFormat="1" x14ac:dyDescent="0.2">
      <c r="A1231" s="120">
        <v>412900</v>
      </c>
      <c r="B1231" s="121" t="s">
        <v>531</v>
      </c>
      <c r="C1231" s="127">
        <v>899.99999999999989</v>
      </c>
      <c r="D1231" s="127">
        <v>0</v>
      </c>
    </row>
    <row r="1232" spans="1:4" s="97" customFormat="1" x14ac:dyDescent="0.2">
      <c r="A1232" s="120">
        <v>412900</v>
      </c>
      <c r="B1232" s="121" t="s">
        <v>299</v>
      </c>
      <c r="C1232" s="127">
        <v>42300</v>
      </c>
      <c r="D1232" s="127">
        <v>0</v>
      </c>
    </row>
    <row r="1233" spans="1:4" s="97" customFormat="1" x14ac:dyDescent="0.2">
      <c r="A1233" s="120">
        <v>412900</v>
      </c>
      <c r="B1233" s="129" t="s">
        <v>316</v>
      </c>
      <c r="C1233" s="127">
        <v>1000</v>
      </c>
      <c r="D1233" s="127">
        <v>0</v>
      </c>
    </row>
    <row r="1234" spans="1:4" s="97" customFormat="1" ht="46.5" x14ac:dyDescent="0.2">
      <c r="A1234" s="120">
        <v>412900</v>
      </c>
      <c r="B1234" s="129" t="s">
        <v>317</v>
      </c>
      <c r="C1234" s="127">
        <v>400</v>
      </c>
      <c r="D1234" s="127">
        <v>0</v>
      </c>
    </row>
    <row r="1235" spans="1:4" s="97" customFormat="1" ht="46.5" x14ac:dyDescent="0.2">
      <c r="A1235" s="120">
        <v>412900</v>
      </c>
      <c r="B1235" s="129" t="s">
        <v>318</v>
      </c>
      <c r="C1235" s="127">
        <v>2700</v>
      </c>
      <c r="D1235" s="127">
        <v>0</v>
      </c>
    </row>
    <row r="1236" spans="1:4" s="97" customFormat="1" x14ac:dyDescent="0.2">
      <c r="A1236" s="120">
        <v>412900</v>
      </c>
      <c r="B1236" s="129" t="s">
        <v>301</v>
      </c>
      <c r="C1236" s="127">
        <v>0</v>
      </c>
      <c r="D1236" s="127">
        <v>15700</v>
      </c>
    </row>
    <row r="1237" spans="1:4" s="139" customFormat="1" x14ac:dyDescent="0.2">
      <c r="A1237" s="130">
        <v>510000</v>
      </c>
      <c r="B1237" s="128" t="s">
        <v>153</v>
      </c>
      <c r="C1237" s="138">
        <f>C1238+0</f>
        <v>7100</v>
      </c>
      <c r="D1237" s="138">
        <f>D1238+0</f>
        <v>5000</v>
      </c>
    </row>
    <row r="1238" spans="1:4" s="139" customFormat="1" x14ac:dyDescent="0.2">
      <c r="A1238" s="130">
        <v>511000</v>
      </c>
      <c r="B1238" s="128" t="s">
        <v>154</v>
      </c>
      <c r="C1238" s="138">
        <f t="shared" ref="C1238" si="140">C1240+C1239</f>
        <v>7100</v>
      </c>
      <c r="D1238" s="138">
        <f t="shared" ref="D1238" si="141">D1240+D1239</f>
        <v>5000</v>
      </c>
    </row>
    <row r="1239" spans="1:4" s="97" customFormat="1" ht="46.5" x14ac:dyDescent="0.2">
      <c r="A1239" s="141">
        <v>511200</v>
      </c>
      <c r="B1239" s="121" t="s">
        <v>156</v>
      </c>
      <c r="C1239" s="127">
        <v>2100</v>
      </c>
      <c r="D1239" s="127">
        <v>5000</v>
      </c>
    </row>
    <row r="1240" spans="1:4" s="97" customFormat="1" x14ac:dyDescent="0.2">
      <c r="A1240" s="120">
        <v>511300</v>
      </c>
      <c r="B1240" s="121" t="s">
        <v>157</v>
      </c>
      <c r="C1240" s="127">
        <v>5000</v>
      </c>
      <c r="D1240" s="127">
        <v>0</v>
      </c>
    </row>
    <row r="1241" spans="1:4" s="139" customFormat="1" x14ac:dyDescent="0.2">
      <c r="A1241" s="130">
        <v>630000</v>
      </c>
      <c r="B1241" s="128" t="s">
        <v>194</v>
      </c>
      <c r="C1241" s="138">
        <f>C1242+0</f>
        <v>16000</v>
      </c>
      <c r="D1241" s="138">
        <f>D1242+0</f>
        <v>0</v>
      </c>
    </row>
    <row r="1242" spans="1:4" s="139" customFormat="1" ht="46.5" x14ac:dyDescent="0.2">
      <c r="A1242" s="130">
        <v>638000</v>
      </c>
      <c r="B1242" s="128" t="s">
        <v>127</v>
      </c>
      <c r="C1242" s="138">
        <f>C1243</f>
        <v>16000</v>
      </c>
      <c r="D1242" s="138">
        <f>D1243</f>
        <v>0</v>
      </c>
    </row>
    <row r="1243" spans="1:4" s="97" customFormat="1" x14ac:dyDescent="0.2">
      <c r="A1243" s="120">
        <v>638100</v>
      </c>
      <c r="B1243" s="121" t="s">
        <v>199</v>
      </c>
      <c r="C1243" s="127">
        <v>16000</v>
      </c>
      <c r="D1243" s="127">
        <v>0</v>
      </c>
    </row>
    <row r="1244" spans="1:4" s="97" customFormat="1" x14ac:dyDescent="0.2">
      <c r="A1244" s="142"/>
      <c r="B1244" s="133" t="s">
        <v>236</v>
      </c>
      <c r="C1244" s="140">
        <f>C1217+C1241+C1237</f>
        <v>1402200</v>
      </c>
      <c r="D1244" s="140">
        <f>D1217+D1241+D1237</f>
        <v>80000</v>
      </c>
    </row>
    <row r="1245" spans="1:4" s="97" customFormat="1" x14ac:dyDescent="0.2">
      <c r="A1245" s="108"/>
      <c r="B1245" s="156"/>
      <c r="C1245" s="110"/>
      <c r="D1245" s="110"/>
    </row>
    <row r="1246" spans="1:4" s="97" customFormat="1" x14ac:dyDescent="0.2">
      <c r="A1246" s="118"/>
      <c r="B1246" s="109"/>
      <c r="C1246" s="137"/>
      <c r="D1246" s="137"/>
    </row>
    <row r="1247" spans="1:4" s="97" customFormat="1" x14ac:dyDescent="0.2">
      <c r="A1247" s="120" t="s">
        <v>584</v>
      </c>
      <c r="B1247" s="128"/>
      <c r="C1247" s="137"/>
      <c r="D1247" s="137"/>
    </row>
    <row r="1248" spans="1:4" s="97" customFormat="1" x14ac:dyDescent="0.2">
      <c r="A1248" s="120" t="s">
        <v>247</v>
      </c>
      <c r="B1248" s="128"/>
      <c r="C1248" s="137"/>
      <c r="D1248" s="137"/>
    </row>
    <row r="1249" spans="1:4" s="97" customFormat="1" x14ac:dyDescent="0.2">
      <c r="A1249" s="120" t="s">
        <v>344</v>
      </c>
      <c r="B1249" s="128"/>
      <c r="C1249" s="137"/>
      <c r="D1249" s="137"/>
    </row>
    <row r="1250" spans="1:4" s="97" customFormat="1" x14ac:dyDescent="0.2">
      <c r="A1250" s="120" t="s">
        <v>530</v>
      </c>
      <c r="B1250" s="128"/>
      <c r="C1250" s="137"/>
      <c r="D1250" s="137"/>
    </row>
    <row r="1251" spans="1:4" s="97" customFormat="1" x14ac:dyDescent="0.2">
      <c r="A1251" s="120"/>
      <c r="B1251" s="122"/>
      <c r="C1251" s="110"/>
      <c r="D1251" s="110"/>
    </row>
    <row r="1252" spans="1:4" s="97" customFormat="1" x14ac:dyDescent="0.2">
      <c r="A1252" s="130">
        <v>410000</v>
      </c>
      <c r="B1252" s="124" t="s">
        <v>87</v>
      </c>
      <c r="C1252" s="138">
        <f>C1253+C1258+C1270</f>
        <v>3522199.9999999953</v>
      </c>
      <c r="D1252" s="138">
        <f>D1253+D1258+D1270</f>
        <v>0</v>
      </c>
    </row>
    <row r="1253" spans="1:4" s="97" customFormat="1" x14ac:dyDescent="0.2">
      <c r="A1253" s="130">
        <v>411000</v>
      </c>
      <c r="B1253" s="124" t="s">
        <v>204</v>
      </c>
      <c r="C1253" s="138">
        <f t="shared" ref="C1253" si="142">SUM(C1254:C1257)</f>
        <v>359200</v>
      </c>
      <c r="D1253" s="138">
        <f t="shared" ref="D1253" si="143">SUM(D1254:D1257)</f>
        <v>0</v>
      </c>
    </row>
    <row r="1254" spans="1:4" s="97" customFormat="1" x14ac:dyDescent="0.2">
      <c r="A1254" s="120">
        <v>411100</v>
      </c>
      <c r="B1254" s="121" t="s">
        <v>88</v>
      </c>
      <c r="C1254" s="127">
        <v>311000</v>
      </c>
      <c r="D1254" s="127">
        <v>0</v>
      </c>
    </row>
    <row r="1255" spans="1:4" s="97" customFormat="1" ht="46.5" x14ac:dyDescent="0.2">
      <c r="A1255" s="120">
        <v>411200</v>
      </c>
      <c r="B1255" s="121" t="s">
        <v>217</v>
      </c>
      <c r="C1255" s="127">
        <v>14500</v>
      </c>
      <c r="D1255" s="127">
        <v>0</v>
      </c>
    </row>
    <row r="1256" spans="1:4" s="97" customFormat="1" ht="46.5" x14ac:dyDescent="0.2">
      <c r="A1256" s="120">
        <v>411300</v>
      </c>
      <c r="B1256" s="121" t="s">
        <v>89</v>
      </c>
      <c r="C1256" s="127">
        <v>19100</v>
      </c>
      <c r="D1256" s="127">
        <v>0</v>
      </c>
    </row>
    <row r="1257" spans="1:4" s="97" customFormat="1" x14ac:dyDescent="0.2">
      <c r="A1257" s="120">
        <v>411400</v>
      </c>
      <c r="B1257" s="121" t="s">
        <v>90</v>
      </c>
      <c r="C1257" s="127">
        <v>14600</v>
      </c>
      <c r="D1257" s="127">
        <v>0</v>
      </c>
    </row>
    <row r="1258" spans="1:4" s="97" customFormat="1" x14ac:dyDescent="0.2">
      <c r="A1258" s="130">
        <v>412000</v>
      </c>
      <c r="B1258" s="128" t="s">
        <v>209</v>
      </c>
      <c r="C1258" s="138">
        <f>SUM(C1259:C1269)</f>
        <v>60300</v>
      </c>
      <c r="D1258" s="138">
        <f>SUM(D1259:D1269)</f>
        <v>0</v>
      </c>
    </row>
    <row r="1259" spans="1:4" s="97" customFormat="1" ht="46.5" x14ac:dyDescent="0.2">
      <c r="A1259" s="120">
        <v>412200</v>
      </c>
      <c r="B1259" s="121" t="s">
        <v>218</v>
      </c>
      <c r="C1259" s="127">
        <v>8200</v>
      </c>
      <c r="D1259" s="127">
        <v>0</v>
      </c>
    </row>
    <row r="1260" spans="1:4" s="97" customFormat="1" x14ac:dyDescent="0.2">
      <c r="A1260" s="120">
        <v>412300</v>
      </c>
      <c r="B1260" s="121" t="s">
        <v>92</v>
      </c>
      <c r="C1260" s="127">
        <v>3599.9999999999995</v>
      </c>
      <c r="D1260" s="127">
        <v>0</v>
      </c>
    </row>
    <row r="1261" spans="1:4" s="97" customFormat="1" x14ac:dyDescent="0.2">
      <c r="A1261" s="120">
        <v>412500</v>
      </c>
      <c r="B1261" s="121" t="s">
        <v>94</v>
      </c>
      <c r="C1261" s="127">
        <v>5000</v>
      </c>
      <c r="D1261" s="127">
        <v>0</v>
      </c>
    </row>
    <row r="1262" spans="1:4" s="97" customFormat="1" x14ac:dyDescent="0.2">
      <c r="A1262" s="120">
        <v>412600</v>
      </c>
      <c r="B1262" s="121" t="s">
        <v>219</v>
      </c>
      <c r="C1262" s="127">
        <v>21000</v>
      </c>
      <c r="D1262" s="127">
        <v>0</v>
      </c>
    </row>
    <row r="1263" spans="1:4" s="97" customFormat="1" x14ac:dyDescent="0.2">
      <c r="A1263" s="120">
        <v>412700</v>
      </c>
      <c r="B1263" s="121" t="s">
        <v>206</v>
      </c>
      <c r="C1263" s="127">
        <v>5000</v>
      </c>
      <c r="D1263" s="127">
        <v>0</v>
      </c>
    </row>
    <row r="1264" spans="1:4" s="97" customFormat="1" x14ac:dyDescent="0.2">
      <c r="A1264" s="120">
        <v>412900</v>
      </c>
      <c r="B1264" s="129" t="s">
        <v>531</v>
      </c>
      <c r="C1264" s="127">
        <v>500</v>
      </c>
      <c r="D1264" s="127">
        <v>0</v>
      </c>
    </row>
    <row r="1265" spans="1:4" s="97" customFormat="1" x14ac:dyDescent="0.2">
      <c r="A1265" s="120">
        <v>412900</v>
      </c>
      <c r="B1265" s="129" t="s">
        <v>299</v>
      </c>
      <c r="C1265" s="127">
        <v>5500</v>
      </c>
      <c r="D1265" s="127">
        <v>0</v>
      </c>
    </row>
    <row r="1266" spans="1:4" s="97" customFormat="1" x14ac:dyDescent="0.2">
      <c r="A1266" s="120">
        <v>412900</v>
      </c>
      <c r="B1266" s="129" t="s">
        <v>316</v>
      </c>
      <c r="C1266" s="127">
        <v>2600</v>
      </c>
      <c r="D1266" s="127">
        <v>0</v>
      </c>
    </row>
    <row r="1267" spans="1:4" s="97" customFormat="1" ht="46.5" x14ac:dyDescent="0.2">
      <c r="A1267" s="120">
        <v>412900</v>
      </c>
      <c r="B1267" s="129" t="s">
        <v>317</v>
      </c>
      <c r="C1267" s="127">
        <v>4500</v>
      </c>
      <c r="D1267" s="127">
        <v>0</v>
      </c>
    </row>
    <row r="1268" spans="1:4" s="97" customFormat="1" ht="46.5" x14ac:dyDescent="0.2">
      <c r="A1268" s="120">
        <v>412900</v>
      </c>
      <c r="B1268" s="129" t="s">
        <v>318</v>
      </c>
      <c r="C1268" s="127">
        <v>700</v>
      </c>
      <c r="D1268" s="127">
        <v>0</v>
      </c>
    </row>
    <row r="1269" spans="1:4" s="97" customFormat="1" x14ac:dyDescent="0.2">
      <c r="A1269" s="120">
        <v>412900</v>
      </c>
      <c r="B1269" s="121" t="s">
        <v>301</v>
      </c>
      <c r="C1269" s="127">
        <v>3700</v>
      </c>
      <c r="D1269" s="127">
        <v>0</v>
      </c>
    </row>
    <row r="1270" spans="1:4" s="143" customFormat="1" x14ac:dyDescent="0.2">
      <c r="A1270" s="130">
        <v>415000</v>
      </c>
      <c r="B1270" s="128" t="s">
        <v>50</v>
      </c>
      <c r="C1270" s="138">
        <f>SUM(C1271:C1272)</f>
        <v>3102699.9999999953</v>
      </c>
      <c r="D1270" s="138">
        <f>SUM(D1271:D1272)</f>
        <v>0</v>
      </c>
    </row>
    <row r="1271" spans="1:4" s="97" customFormat="1" x14ac:dyDescent="0.2">
      <c r="A1271" s="141">
        <v>415100</v>
      </c>
      <c r="B1271" s="121" t="s">
        <v>272</v>
      </c>
      <c r="C1271" s="127">
        <v>1146700</v>
      </c>
      <c r="D1271" s="127">
        <v>0</v>
      </c>
    </row>
    <row r="1272" spans="1:4" s="97" customFormat="1" x14ac:dyDescent="0.2">
      <c r="A1272" s="141">
        <v>415200</v>
      </c>
      <c r="B1272" s="121" t="s">
        <v>502</v>
      </c>
      <c r="C1272" s="127">
        <v>1955999.9999999953</v>
      </c>
      <c r="D1272" s="127">
        <v>0</v>
      </c>
    </row>
    <row r="1273" spans="1:4" s="143" customFormat="1" x14ac:dyDescent="0.2">
      <c r="A1273" s="130">
        <v>480000</v>
      </c>
      <c r="B1273" s="128" t="s">
        <v>149</v>
      </c>
      <c r="C1273" s="138">
        <f>C1274+0</f>
        <v>1600000</v>
      </c>
      <c r="D1273" s="138">
        <f>D1274+0</f>
        <v>0</v>
      </c>
    </row>
    <row r="1274" spans="1:4" s="143" customFormat="1" x14ac:dyDescent="0.2">
      <c r="A1274" s="130">
        <v>488000</v>
      </c>
      <c r="B1274" s="128" t="s">
        <v>103</v>
      </c>
      <c r="C1274" s="138">
        <f>C1275</f>
        <v>1600000</v>
      </c>
      <c r="D1274" s="138">
        <f>D1275</f>
        <v>0</v>
      </c>
    </row>
    <row r="1275" spans="1:4" s="97" customFormat="1" ht="46.5" x14ac:dyDescent="0.2">
      <c r="A1275" s="120">
        <v>488100</v>
      </c>
      <c r="B1275" s="121" t="s">
        <v>503</v>
      </c>
      <c r="C1275" s="127">
        <v>1600000</v>
      </c>
      <c r="D1275" s="127">
        <v>0</v>
      </c>
    </row>
    <row r="1276" spans="1:4" s="139" customFormat="1" x14ac:dyDescent="0.2">
      <c r="A1276" s="130">
        <v>510000</v>
      </c>
      <c r="B1276" s="128" t="s">
        <v>153</v>
      </c>
      <c r="C1276" s="138">
        <f>C1277+0+C1279</f>
        <v>4000</v>
      </c>
      <c r="D1276" s="138">
        <f>D1277+0+D1279</f>
        <v>0</v>
      </c>
    </row>
    <row r="1277" spans="1:4" s="139" customFormat="1" x14ac:dyDescent="0.2">
      <c r="A1277" s="130">
        <v>511000</v>
      </c>
      <c r="B1277" s="128" t="s">
        <v>154</v>
      </c>
      <c r="C1277" s="138">
        <f>C1278+0</f>
        <v>2500</v>
      </c>
      <c r="D1277" s="138">
        <f>D1278+0</f>
        <v>0</v>
      </c>
    </row>
    <row r="1278" spans="1:4" s="97" customFormat="1" x14ac:dyDescent="0.2">
      <c r="A1278" s="120">
        <v>511300</v>
      </c>
      <c r="B1278" s="121" t="s">
        <v>157</v>
      </c>
      <c r="C1278" s="127">
        <v>2500</v>
      </c>
      <c r="D1278" s="127">
        <v>0</v>
      </c>
    </row>
    <row r="1279" spans="1:4" s="139" customFormat="1" ht="46.5" x14ac:dyDescent="0.2">
      <c r="A1279" s="130">
        <v>516000</v>
      </c>
      <c r="B1279" s="128" t="s">
        <v>164</v>
      </c>
      <c r="C1279" s="138">
        <f>C1280</f>
        <v>1500</v>
      </c>
      <c r="D1279" s="138">
        <f>D1280</f>
        <v>0</v>
      </c>
    </row>
    <row r="1280" spans="1:4" s="97" customFormat="1" ht="46.5" x14ac:dyDescent="0.2">
      <c r="A1280" s="120">
        <v>516100</v>
      </c>
      <c r="B1280" s="121" t="s">
        <v>164</v>
      </c>
      <c r="C1280" s="127">
        <v>1500</v>
      </c>
      <c r="D1280" s="127">
        <v>0</v>
      </c>
    </row>
    <row r="1281" spans="1:4" s="97" customFormat="1" x14ac:dyDescent="0.2">
      <c r="A1281" s="142"/>
      <c r="B1281" s="133" t="s">
        <v>236</v>
      </c>
      <c r="C1281" s="140">
        <f>C1252+C1273+C1276+0</f>
        <v>5126199.9999999953</v>
      </c>
      <c r="D1281" s="140">
        <f>D1252+D1273+D1276+0</f>
        <v>0</v>
      </c>
    </row>
    <row r="1282" spans="1:4" s="97" customFormat="1" x14ac:dyDescent="0.2">
      <c r="A1282" s="135"/>
      <c r="B1282" s="121"/>
      <c r="C1282" s="137"/>
      <c r="D1282" s="137"/>
    </row>
    <row r="1283" spans="1:4" s="97" customFormat="1" x14ac:dyDescent="0.2">
      <c r="A1283" s="118"/>
      <c r="B1283" s="109"/>
      <c r="C1283" s="137"/>
      <c r="D1283" s="137"/>
    </row>
    <row r="1284" spans="1:4" s="97" customFormat="1" x14ac:dyDescent="0.2">
      <c r="A1284" s="120" t="s">
        <v>585</v>
      </c>
      <c r="B1284" s="128"/>
      <c r="C1284" s="137"/>
      <c r="D1284" s="137"/>
    </row>
    <row r="1285" spans="1:4" s="97" customFormat="1" x14ac:dyDescent="0.2">
      <c r="A1285" s="120" t="s">
        <v>247</v>
      </c>
      <c r="B1285" s="128"/>
      <c r="C1285" s="137"/>
      <c r="D1285" s="137"/>
    </row>
    <row r="1286" spans="1:4" s="97" customFormat="1" x14ac:dyDescent="0.2">
      <c r="A1286" s="120" t="s">
        <v>368</v>
      </c>
      <c r="B1286" s="128"/>
      <c r="C1286" s="137"/>
      <c r="D1286" s="137"/>
    </row>
    <row r="1287" spans="1:4" s="97" customFormat="1" x14ac:dyDescent="0.2">
      <c r="A1287" s="120" t="s">
        <v>586</v>
      </c>
      <c r="B1287" s="128"/>
      <c r="C1287" s="137"/>
      <c r="D1287" s="137"/>
    </row>
    <row r="1288" spans="1:4" s="97" customFormat="1" x14ac:dyDescent="0.2">
      <c r="A1288" s="120"/>
      <c r="B1288" s="122"/>
      <c r="C1288" s="110"/>
      <c r="D1288" s="110"/>
    </row>
    <row r="1289" spans="1:4" s="97" customFormat="1" x14ac:dyDescent="0.2">
      <c r="A1289" s="130">
        <v>410000</v>
      </c>
      <c r="B1289" s="124" t="s">
        <v>87</v>
      </c>
      <c r="C1289" s="138">
        <f>C1290+C1295+C1305</f>
        <v>2540000</v>
      </c>
      <c r="D1289" s="138">
        <f>D1290+D1295+D1305</f>
        <v>1089800</v>
      </c>
    </row>
    <row r="1290" spans="1:4" s="97" customFormat="1" x14ac:dyDescent="0.2">
      <c r="A1290" s="130">
        <v>411000</v>
      </c>
      <c r="B1290" s="124" t="s">
        <v>204</v>
      </c>
      <c r="C1290" s="138">
        <f t="shared" ref="C1290" si="144">SUM(C1291:C1294)</f>
        <v>2535000</v>
      </c>
      <c r="D1290" s="138">
        <f t="shared" ref="D1290" si="145">SUM(D1291:D1294)</f>
        <v>290400</v>
      </c>
    </row>
    <row r="1291" spans="1:4" s="97" customFormat="1" x14ac:dyDescent="0.2">
      <c r="A1291" s="120">
        <v>411100</v>
      </c>
      <c r="B1291" s="121" t="s">
        <v>88</v>
      </c>
      <c r="C1291" s="127">
        <v>2350000</v>
      </c>
      <c r="D1291" s="127">
        <v>264300</v>
      </c>
    </row>
    <row r="1292" spans="1:4" s="97" customFormat="1" ht="46.5" x14ac:dyDescent="0.2">
      <c r="A1292" s="120">
        <v>411200</v>
      </c>
      <c r="B1292" s="121" t="s">
        <v>217</v>
      </c>
      <c r="C1292" s="127">
        <v>80000</v>
      </c>
      <c r="D1292" s="127">
        <v>20000</v>
      </c>
    </row>
    <row r="1293" spans="1:4" s="97" customFormat="1" ht="46.5" x14ac:dyDescent="0.2">
      <c r="A1293" s="120">
        <v>411300</v>
      </c>
      <c r="B1293" s="121" t="s">
        <v>89</v>
      </c>
      <c r="C1293" s="127">
        <v>70000</v>
      </c>
      <c r="D1293" s="127">
        <v>3000</v>
      </c>
    </row>
    <row r="1294" spans="1:4" s="97" customFormat="1" x14ac:dyDescent="0.2">
      <c r="A1294" s="120">
        <v>411400</v>
      </c>
      <c r="B1294" s="121" t="s">
        <v>90</v>
      </c>
      <c r="C1294" s="127">
        <v>35000</v>
      </c>
      <c r="D1294" s="127">
        <v>3100</v>
      </c>
    </row>
    <row r="1295" spans="1:4" s="97" customFormat="1" x14ac:dyDescent="0.2">
      <c r="A1295" s="130">
        <v>412000</v>
      </c>
      <c r="B1295" s="128" t="s">
        <v>209</v>
      </c>
      <c r="C1295" s="138">
        <f>SUM(C1296:C1304)</f>
        <v>5000</v>
      </c>
      <c r="D1295" s="138">
        <f>SUM(D1296:D1304)</f>
        <v>749400</v>
      </c>
    </row>
    <row r="1296" spans="1:4" s="97" customFormat="1" ht="46.5" x14ac:dyDescent="0.2">
      <c r="A1296" s="141">
        <v>412200</v>
      </c>
      <c r="B1296" s="121" t="s">
        <v>218</v>
      </c>
      <c r="C1296" s="127">
        <v>0</v>
      </c>
      <c r="D1296" s="127">
        <v>425000</v>
      </c>
    </row>
    <row r="1297" spans="1:4" s="97" customFormat="1" x14ac:dyDescent="0.2">
      <c r="A1297" s="141">
        <v>412300</v>
      </c>
      <c r="B1297" s="121" t="s">
        <v>92</v>
      </c>
      <c r="C1297" s="127">
        <v>0</v>
      </c>
      <c r="D1297" s="127">
        <v>61000</v>
      </c>
    </row>
    <row r="1298" spans="1:4" s="97" customFormat="1" x14ac:dyDescent="0.2">
      <c r="A1298" s="141">
        <v>412400</v>
      </c>
      <c r="B1298" s="121" t="s">
        <v>93</v>
      </c>
      <c r="C1298" s="127">
        <v>0</v>
      </c>
      <c r="D1298" s="127">
        <v>9000</v>
      </c>
    </row>
    <row r="1299" spans="1:4" s="97" customFormat="1" x14ac:dyDescent="0.2">
      <c r="A1299" s="141">
        <v>412500</v>
      </c>
      <c r="B1299" s="121" t="s">
        <v>94</v>
      </c>
      <c r="C1299" s="127">
        <v>0</v>
      </c>
      <c r="D1299" s="127">
        <v>108000</v>
      </c>
    </row>
    <row r="1300" spans="1:4" s="97" customFormat="1" x14ac:dyDescent="0.2">
      <c r="A1300" s="141">
        <v>412600</v>
      </c>
      <c r="B1300" s="121" t="s">
        <v>219</v>
      </c>
      <c r="C1300" s="127">
        <v>0</v>
      </c>
      <c r="D1300" s="127">
        <v>22200</v>
      </c>
    </row>
    <row r="1301" spans="1:4" s="97" customFormat="1" x14ac:dyDescent="0.2">
      <c r="A1301" s="141">
        <v>412700</v>
      </c>
      <c r="B1301" s="121" t="s">
        <v>206</v>
      </c>
      <c r="C1301" s="127">
        <v>0</v>
      </c>
      <c r="D1301" s="127">
        <v>60000</v>
      </c>
    </row>
    <row r="1302" spans="1:4" s="97" customFormat="1" ht="46.5" x14ac:dyDescent="0.2">
      <c r="A1302" s="141">
        <v>412800</v>
      </c>
      <c r="B1302" s="121" t="s">
        <v>220</v>
      </c>
      <c r="C1302" s="127">
        <v>0</v>
      </c>
      <c r="D1302" s="127">
        <v>3000</v>
      </c>
    </row>
    <row r="1303" spans="1:4" s="97" customFormat="1" ht="46.5" x14ac:dyDescent="0.2">
      <c r="A1303" s="120">
        <v>412900</v>
      </c>
      <c r="B1303" s="121" t="s">
        <v>318</v>
      </c>
      <c r="C1303" s="127">
        <v>5000</v>
      </c>
      <c r="D1303" s="127">
        <v>0</v>
      </c>
    </row>
    <row r="1304" spans="1:4" s="97" customFormat="1" x14ac:dyDescent="0.2">
      <c r="A1304" s="120">
        <v>412900</v>
      </c>
      <c r="B1304" s="121" t="s">
        <v>301</v>
      </c>
      <c r="C1304" s="127">
        <v>0</v>
      </c>
      <c r="D1304" s="127">
        <v>61200</v>
      </c>
    </row>
    <row r="1305" spans="1:4" s="139" customFormat="1" x14ac:dyDescent="0.2">
      <c r="A1305" s="130">
        <v>413000</v>
      </c>
      <c r="B1305" s="128" t="s">
        <v>210</v>
      </c>
      <c r="C1305" s="138">
        <f>C1306</f>
        <v>0</v>
      </c>
      <c r="D1305" s="138">
        <f>D1306</f>
        <v>50000</v>
      </c>
    </row>
    <row r="1306" spans="1:4" s="97" customFormat="1" x14ac:dyDescent="0.2">
      <c r="A1306" s="120">
        <v>413900</v>
      </c>
      <c r="B1306" s="121" t="s">
        <v>99</v>
      </c>
      <c r="C1306" s="127">
        <v>0</v>
      </c>
      <c r="D1306" s="127">
        <v>50000</v>
      </c>
    </row>
    <row r="1307" spans="1:4" s="139" customFormat="1" x14ac:dyDescent="0.2">
      <c r="A1307" s="130">
        <v>510000</v>
      </c>
      <c r="B1307" s="128" t="s">
        <v>153</v>
      </c>
      <c r="C1307" s="138">
        <f>C1308+C1312</f>
        <v>608000</v>
      </c>
      <c r="D1307" s="138">
        <f>D1308+D1312</f>
        <v>449000</v>
      </c>
    </row>
    <row r="1308" spans="1:4" s="139" customFormat="1" x14ac:dyDescent="0.2">
      <c r="A1308" s="130">
        <v>511000</v>
      </c>
      <c r="B1308" s="128" t="s">
        <v>154</v>
      </c>
      <c r="C1308" s="138">
        <f>SUM(C1309:C1311)</f>
        <v>8000</v>
      </c>
      <c r="D1308" s="138">
        <f>SUM(D1309:D1311)</f>
        <v>154000</v>
      </c>
    </row>
    <row r="1309" spans="1:4" s="97" customFormat="1" x14ac:dyDescent="0.2">
      <c r="A1309" s="141">
        <v>511100</v>
      </c>
      <c r="B1309" s="121" t="s">
        <v>155</v>
      </c>
      <c r="C1309" s="127">
        <v>0</v>
      </c>
      <c r="D1309" s="127">
        <v>5000</v>
      </c>
    </row>
    <row r="1310" spans="1:4" s="97" customFormat="1" ht="46.5" x14ac:dyDescent="0.2">
      <c r="A1310" s="120">
        <v>511200</v>
      </c>
      <c r="B1310" s="121" t="s">
        <v>156</v>
      </c>
      <c r="C1310" s="127">
        <v>0</v>
      </c>
      <c r="D1310" s="127">
        <v>48000</v>
      </c>
    </row>
    <row r="1311" spans="1:4" s="97" customFormat="1" x14ac:dyDescent="0.2">
      <c r="A1311" s="120">
        <v>511300</v>
      </c>
      <c r="B1311" s="121" t="s">
        <v>157</v>
      </c>
      <c r="C1311" s="127">
        <v>8000</v>
      </c>
      <c r="D1311" s="127">
        <v>101000</v>
      </c>
    </row>
    <row r="1312" spans="1:4" s="139" customFormat="1" ht="46.5" x14ac:dyDescent="0.2">
      <c r="A1312" s="130">
        <v>516000</v>
      </c>
      <c r="B1312" s="128" t="s">
        <v>164</v>
      </c>
      <c r="C1312" s="138">
        <f>C1313</f>
        <v>600000</v>
      </c>
      <c r="D1312" s="138">
        <f>D1313</f>
        <v>295000</v>
      </c>
    </row>
    <row r="1313" spans="1:4" s="97" customFormat="1" ht="46.5" x14ac:dyDescent="0.2">
      <c r="A1313" s="120">
        <v>516100</v>
      </c>
      <c r="B1313" s="121" t="s">
        <v>164</v>
      </c>
      <c r="C1313" s="127">
        <v>600000</v>
      </c>
      <c r="D1313" s="127">
        <v>295000</v>
      </c>
    </row>
    <row r="1314" spans="1:4" s="139" customFormat="1" x14ac:dyDescent="0.2">
      <c r="A1314" s="130">
        <v>630000</v>
      </c>
      <c r="B1314" s="128" t="s">
        <v>194</v>
      </c>
      <c r="C1314" s="138">
        <f t="shared" ref="C1314" si="146">C1317+C1315</f>
        <v>82000</v>
      </c>
      <c r="D1314" s="138">
        <f t="shared" ref="D1314" si="147">D1317+D1315</f>
        <v>205000</v>
      </c>
    </row>
    <row r="1315" spans="1:4" s="139" customFormat="1" x14ac:dyDescent="0.2">
      <c r="A1315" s="130">
        <v>631000</v>
      </c>
      <c r="B1315" s="128" t="s">
        <v>126</v>
      </c>
      <c r="C1315" s="138">
        <f>C1316</f>
        <v>0</v>
      </c>
      <c r="D1315" s="138">
        <f>D1316</f>
        <v>160000</v>
      </c>
    </row>
    <row r="1316" spans="1:4" s="97" customFormat="1" x14ac:dyDescent="0.2">
      <c r="A1316" s="120">
        <v>631900</v>
      </c>
      <c r="B1316" s="121" t="s">
        <v>341</v>
      </c>
      <c r="C1316" s="127">
        <v>0</v>
      </c>
      <c r="D1316" s="127">
        <v>160000</v>
      </c>
    </row>
    <row r="1317" spans="1:4" s="139" customFormat="1" ht="46.5" x14ac:dyDescent="0.2">
      <c r="A1317" s="130">
        <v>638000</v>
      </c>
      <c r="B1317" s="128" t="s">
        <v>127</v>
      </c>
      <c r="C1317" s="138">
        <f>C1318</f>
        <v>82000</v>
      </c>
      <c r="D1317" s="138">
        <f>D1318</f>
        <v>45000</v>
      </c>
    </row>
    <row r="1318" spans="1:4" s="97" customFormat="1" x14ac:dyDescent="0.2">
      <c r="A1318" s="120">
        <v>638100</v>
      </c>
      <c r="B1318" s="121" t="s">
        <v>199</v>
      </c>
      <c r="C1318" s="127">
        <v>82000</v>
      </c>
      <c r="D1318" s="127">
        <v>45000</v>
      </c>
    </row>
    <row r="1319" spans="1:4" s="97" customFormat="1" x14ac:dyDescent="0.2">
      <c r="A1319" s="104"/>
      <c r="B1319" s="133" t="s">
        <v>236</v>
      </c>
      <c r="C1319" s="140">
        <f>C1289+0+C1307+C1314</f>
        <v>3230000</v>
      </c>
      <c r="D1319" s="140">
        <f>D1289+0+D1307+D1314</f>
        <v>1743800</v>
      </c>
    </row>
    <row r="1320" spans="1:4" s="97" customFormat="1" x14ac:dyDescent="0.2">
      <c r="A1320" s="135"/>
      <c r="B1320" s="109"/>
      <c r="C1320" s="137"/>
      <c r="D1320" s="137"/>
    </row>
    <row r="1321" spans="1:4" s="97" customFormat="1" x14ac:dyDescent="0.2">
      <c r="A1321" s="118"/>
      <c r="B1321" s="109"/>
      <c r="C1321" s="137"/>
      <c r="D1321" s="137"/>
    </row>
    <row r="1322" spans="1:4" s="97" customFormat="1" x14ac:dyDescent="0.2">
      <c r="A1322" s="120" t="s">
        <v>587</v>
      </c>
      <c r="B1322" s="128"/>
      <c r="C1322" s="137"/>
      <c r="D1322" s="137"/>
    </row>
    <row r="1323" spans="1:4" s="97" customFormat="1" x14ac:dyDescent="0.2">
      <c r="A1323" s="120" t="s">
        <v>247</v>
      </c>
      <c r="B1323" s="128"/>
      <c r="C1323" s="137"/>
      <c r="D1323" s="137"/>
    </row>
    <row r="1324" spans="1:4" s="97" customFormat="1" x14ac:dyDescent="0.2">
      <c r="A1324" s="120" t="s">
        <v>369</v>
      </c>
      <c r="B1324" s="128"/>
      <c r="C1324" s="137"/>
      <c r="D1324" s="137"/>
    </row>
    <row r="1325" spans="1:4" s="97" customFormat="1" x14ac:dyDescent="0.2">
      <c r="A1325" s="120" t="s">
        <v>588</v>
      </c>
      <c r="B1325" s="128"/>
      <c r="C1325" s="137"/>
      <c r="D1325" s="137"/>
    </row>
    <row r="1326" spans="1:4" s="97" customFormat="1" x14ac:dyDescent="0.2">
      <c r="A1326" s="120"/>
      <c r="B1326" s="122"/>
      <c r="C1326" s="110"/>
      <c r="D1326" s="110"/>
    </row>
    <row r="1327" spans="1:4" s="97" customFormat="1" x14ac:dyDescent="0.2">
      <c r="A1327" s="130">
        <v>410000</v>
      </c>
      <c r="B1327" s="124" t="s">
        <v>87</v>
      </c>
      <c r="C1327" s="138">
        <f t="shared" ref="C1327" si="148">C1328+C1333</f>
        <v>21218800</v>
      </c>
      <c r="D1327" s="138">
        <f t="shared" ref="D1327" si="149">D1328+D1333</f>
        <v>1570000</v>
      </c>
    </row>
    <row r="1328" spans="1:4" s="97" customFormat="1" x14ac:dyDescent="0.2">
      <c r="A1328" s="130">
        <v>411000</v>
      </c>
      <c r="B1328" s="124" t="s">
        <v>204</v>
      </c>
      <c r="C1328" s="138">
        <f t="shared" ref="C1328" si="150">SUM(C1329:C1332)</f>
        <v>20620000</v>
      </c>
      <c r="D1328" s="138">
        <f t="shared" ref="D1328" si="151">SUM(D1329:D1332)</f>
        <v>520000</v>
      </c>
    </row>
    <row r="1329" spans="1:4" s="97" customFormat="1" x14ac:dyDescent="0.2">
      <c r="A1329" s="120">
        <v>411100</v>
      </c>
      <c r="B1329" s="121" t="s">
        <v>88</v>
      </c>
      <c r="C1329" s="127">
        <v>19410000</v>
      </c>
      <c r="D1329" s="127">
        <v>360000</v>
      </c>
    </row>
    <row r="1330" spans="1:4" s="97" customFormat="1" ht="46.5" x14ac:dyDescent="0.2">
      <c r="A1330" s="120">
        <v>411200</v>
      </c>
      <c r="B1330" s="121" t="s">
        <v>217</v>
      </c>
      <c r="C1330" s="127">
        <v>520000</v>
      </c>
      <c r="D1330" s="127">
        <v>100000</v>
      </c>
    </row>
    <row r="1331" spans="1:4" s="97" customFormat="1" ht="46.5" x14ac:dyDescent="0.2">
      <c r="A1331" s="120">
        <v>411300</v>
      </c>
      <c r="B1331" s="121" t="s">
        <v>89</v>
      </c>
      <c r="C1331" s="127">
        <v>580000</v>
      </c>
      <c r="D1331" s="127">
        <v>40000</v>
      </c>
    </row>
    <row r="1332" spans="1:4" s="97" customFormat="1" x14ac:dyDescent="0.2">
      <c r="A1332" s="120">
        <v>411400</v>
      </c>
      <c r="B1332" s="121" t="s">
        <v>90</v>
      </c>
      <c r="C1332" s="127">
        <v>110000</v>
      </c>
      <c r="D1332" s="127">
        <v>20000</v>
      </c>
    </row>
    <row r="1333" spans="1:4" s="97" customFormat="1" x14ac:dyDescent="0.2">
      <c r="A1333" s="130">
        <v>412000</v>
      </c>
      <c r="B1333" s="128" t="s">
        <v>209</v>
      </c>
      <c r="C1333" s="138">
        <f>SUM(C1334:C1344)</f>
        <v>598800</v>
      </c>
      <c r="D1333" s="138">
        <f>SUM(D1334:D1344)</f>
        <v>1050000</v>
      </c>
    </row>
    <row r="1334" spans="1:4" s="97" customFormat="1" x14ac:dyDescent="0.2">
      <c r="A1334" s="120">
        <v>412100</v>
      </c>
      <c r="B1334" s="121" t="s">
        <v>91</v>
      </c>
      <c r="C1334" s="127">
        <v>800</v>
      </c>
      <c r="D1334" s="127">
        <v>40000</v>
      </c>
    </row>
    <row r="1335" spans="1:4" s="97" customFormat="1" ht="46.5" x14ac:dyDescent="0.2">
      <c r="A1335" s="120">
        <v>412200</v>
      </c>
      <c r="B1335" s="121" t="s">
        <v>218</v>
      </c>
      <c r="C1335" s="127">
        <v>70000</v>
      </c>
      <c r="D1335" s="127">
        <v>180000</v>
      </c>
    </row>
    <row r="1336" spans="1:4" s="97" customFormat="1" x14ac:dyDescent="0.2">
      <c r="A1336" s="120">
        <v>412300</v>
      </c>
      <c r="B1336" s="121" t="s">
        <v>92</v>
      </c>
      <c r="C1336" s="127">
        <v>19999.999999999996</v>
      </c>
      <c r="D1336" s="127">
        <v>70000</v>
      </c>
    </row>
    <row r="1337" spans="1:4" s="97" customFormat="1" x14ac:dyDescent="0.2">
      <c r="A1337" s="120">
        <v>412400</v>
      </c>
      <c r="B1337" s="121" t="s">
        <v>93</v>
      </c>
      <c r="C1337" s="127">
        <v>0</v>
      </c>
      <c r="D1337" s="127">
        <v>40000</v>
      </c>
    </row>
    <row r="1338" spans="1:4" s="97" customFormat="1" x14ac:dyDescent="0.2">
      <c r="A1338" s="120">
        <v>412500</v>
      </c>
      <c r="B1338" s="121" t="s">
        <v>94</v>
      </c>
      <c r="C1338" s="127">
        <v>11000.000000000002</v>
      </c>
      <c r="D1338" s="127">
        <v>130000</v>
      </c>
    </row>
    <row r="1339" spans="1:4" s="97" customFormat="1" x14ac:dyDescent="0.2">
      <c r="A1339" s="120">
        <v>412600</v>
      </c>
      <c r="B1339" s="121" t="s">
        <v>219</v>
      </c>
      <c r="C1339" s="127">
        <v>2000.0000000000002</v>
      </c>
      <c r="D1339" s="127">
        <v>130000</v>
      </c>
    </row>
    <row r="1340" spans="1:4" s="97" customFormat="1" x14ac:dyDescent="0.2">
      <c r="A1340" s="120">
        <v>412700</v>
      </c>
      <c r="B1340" s="121" t="s">
        <v>206</v>
      </c>
      <c r="C1340" s="127">
        <v>14000</v>
      </c>
      <c r="D1340" s="127">
        <v>120000</v>
      </c>
    </row>
    <row r="1341" spans="1:4" s="97" customFormat="1" x14ac:dyDescent="0.2">
      <c r="A1341" s="120">
        <v>412900</v>
      </c>
      <c r="B1341" s="121" t="s">
        <v>531</v>
      </c>
      <c r="C1341" s="127">
        <v>1000</v>
      </c>
      <c r="D1341" s="127">
        <v>0</v>
      </c>
    </row>
    <row r="1342" spans="1:4" s="97" customFormat="1" x14ac:dyDescent="0.2">
      <c r="A1342" s="120">
        <v>412900</v>
      </c>
      <c r="B1342" s="129" t="s">
        <v>299</v>
      </c>
      <c r="C1342" s="127">
        <v>450000</v>
      </c>
      <c r="D1342" s="127">
        <v>0</v>
      </c>
    </row>
    <row r="1343" spans="1:4" s="97" customFormat="1" ht="46.5" x14ac:dyDescent="0.2">
      <c r="A1343" s="120">
        <v>412900</v>
      </c>
      <c r="B1343" s="121" t="s">
        <v>318</v>
      </c>
      <c r="C1343" s="127">
        <v>30000</v>
      </c>
      <c r="D1343" s="127">
        <v>0</v>
      </c>
    </row>
    <row r="1344" spans="1:4" s="97" customFormat="1" x14ac:dyDescent="0.2">
      <c r="A1344" s="120">
        <v>412900</v>
      </c>
      <c r="B1344" s="121" t="s">
        <v>301</v>
      </c>
      <c r="C1344" s="127">
        <v>0</v>
      </c>
      <c r="D1344" s="127">
        <v>340000</v>
      </c>
    </row>
    <row r="1345" spans="1:4" s="139" customFormat="1" x14ac:dyDescent="0.2">
      <c r="A1345" s="130">
        <v>510000</v>
      </c>
      <c r="B1345" s="128" t="s">
        <v>153</v>
      </c>
      <c r="C1345" s="138">
        <f t="shared" ref="C1345" si="152">C1346+C1349</f>
        <v>0</v>
      </c>
      <c r="D1345" s="138">
        <f t="shared" ref="D1345" si="153">D1346+D1349</f>
        <v>385000</v>
      </c>
    </row>
    <row r="1346" spans="1:4" s="139" customFormat="1" x14ac:dyDescent="0.2">
      <c r="A1346" s="130">
        <v>511000</v>
      </c>
      <c r="B1346" s="128" t="s">
        <v>154</v>
      </c>
      <c r="C1346" s="138">
        <f t="shared" ref="C1346" si="154">SUM(C1347:C1348)</f>
        <v>0</v>
      </c>
      <c r="D1346" s="138">
        <f t="shared" ref="D1346" si="155">SUM(D1347:D1348)</f>
        <v>380000</v>
      </c>
    </row>
    <row r="1347" spans="1:4" s="97" customFormat="1" ht="46.5" x14ac:dyDescent="0.2">
      <c r="A1347" s="120">
        <v>511200</v>
      </c>
      <c r="B1347" s="121" t="s">
        <v>156</v>
      </c>
      <c r="C1347" s="127">
        <v>0</v>
      </c>
      <c r="D1347" s="127">
        <v>80000</v>
      </c>
    </row>
    <row r="1348" spans="1:4" s="97" customFormat="1" x14ac:dyDescent="0.2">
      <c r="A1348" s="120">
        <v>511300</v>
      </c>
      <c r="B1348" s="121" t="s">
        <v>157</v>
      </c>
      <c r="C1348" s="127">
        <v>0</v>
      </c>
      <c r="D1348" s="127">
        <v>300000</v>
      </c>
    </row>
    <row r="1349" spans="1:4" s="139" customFormat="1" ht="46.5" x14ac:dyDescent="0.2">
      <c r="A1349" s="130">
        <v>516000</v>
      </c>
      <c r="B1349" s="128" t="s">
        <v>164</v>
      </c>
      <c r="C1349" s="138">
        <f>C1350</f>
        <v>0</v>
      </c>
      <c r="D1349" s="138">
        <f>D1350</f>
        <v>5000</v>
      </c>
    </row>
    <row r="1350" spans="1:4" s="97" customFormat="1" ht="46.5" x14ac:dyDescent="0.2">
      <c r="A1350" s="120">
        <v>516100</v>
      </c>
      <c r="B1350" s="121" t="s">
        <v>164</v>
      </c>
      <c r="C1350" s="127">
        <v>0</v>
      </c>
      <c r="D1350" s="127">
        <v>5000</v>
      </c>
    </row>
    <row r="1351" spans="1:4" s="139" customFormat="1" x14ac:dyDescent="0.2">
      <c r="A1351" s="130">
        <v>630000</v>
      </c>
      <c r="B1351" s="128" t="s">
        <v>194</v>
      </c>
      <c r="C1351" s="138">
        <f>0+C1352</f>
        <v>859999.99999999988</v>
      </c>
      <c r="D1351" s="138">
        <f>0+D1352</f>
        <v>0</v>
      </c>
    </row>
    <row r="1352" spans="1:4" s="139" customFormat="1" ht="46.5" x14ac:dyDescent="0.2">
      <c r="A1352" s="130">
        <v>638000</v>
      </c>
      <c r="B1352" s="128" t="s">
        <v>127</v>
      </c>
      <c r="C1352" s="138">
        <f>C1353</f>
        <v>859999.99999999988</v>
      </c>
      <c r="D1352" s="138">
        <f>D1353</f>
        <v>0</v>
      </c>
    </row>
    <row r="1353" spans="1:4" s="97" customFormat="1" x14ac:dyDescent="0.2">
      <c r="A1353" s="120">
        <v>638100</v>
      </c>
      <c r="B1353" s="121" t="s">
        <v>199</v>
      </c>
      <c r="C1353" s="127">
        <v>859999.99999999988</v>
      </c>
      <c r="D1353" s="127">
        <v>0</v>
      </c>
    </row>
    <row r="1354" spans="1:4" s="97" customFormat="1" x14ac:dyDescent="0.2">
      <c r="A1354" s="104"/>
      <c r="B1354" s="133" t="s">
        <v>236</v>
      </c>
      <c r="C1354" s="140">
        <f>C1327+C1351+C1345+0</f>
        <v>22078800</v>
      </c>
      <c r="D1354" s="140">
        <f>D1327+D1351+D1345+0</f>
        <v>1955000</v>
      </c>
    </row>
    <row r="1355" spans="1:4" s="97" customFormat="1" x14ac:dyDescent="0.2">
      <c r="A1355" s="135"/>
      <c r="B1355" s="109"/>
      <c r="C1355" s="110"/>
      <c r="D1355" s="110"/>
    </row>
    <row r="1356" spans="1:4" s="97" customFormat="1" x14ac:dyDescent="0.2">
      <c r="A1356" s="118"/>
      <c r="B1356" s="109"/>
      <c r="C1356" s="110"/>
      <c r="D1356" s="110"/>
    </row>
    <row r="1357" spans="1:4" s="97" customFormat="1" x14ac:dyDescent="0.2">
      <c r="A1357" s="120" t="s">
        <v>589</v>
      </c>
      <c r="B1357" s="128"/>
      <c r="C1357" s="137"/>
      <c r="D1357" s="137"/>
    </row>
    <row r="1358" spans="1:4" s="97" customFormat="1" x14ac:dyDescent="0.2">
      <c r="A1358" s="120" t="s">
        <v>247</v>
      </c>
      <c r="B1358" s="128"/>
      <c r="C1358" s="137"/>
      <c r="D1358" s="137"/>
    </row>
    <row r="1359" spans="1:4" s="97" customFormat="1" x14ac:dyDescent="0.2">
      <c r="A1359" s="120" t="s">
        <v>370</v>
      </c>
      <c r="B1359" s="128"/>
      <c r="C1359" s="137"/>
      <c r="D1359" s="137"/>
    </row>
    <row r="1360" spans="1:4" s="97" customFormat="1" x14ac:dyDescent="0.2">
      <c r="A1360" s="120" t="s">
        <v>530</v>
      </c>
      <c r="B1360" s="128"/>
      <c r="C1360" s="137"/>
      <c r="D1360" s="137"/>
    </row>
    <row r="1361" spans="1:4" s="97" customFormat="1" x14ac:dyDescent="0.2">
      <c r="A1361" s="120"/>
      <c r="B1361" s="122"/>
      <c r="C1361" s="110"/>
      <c r="D1361" s="110"/>
    </row>
    <row r="1362" spans="1:4" s="97" customFormat="1" x14ac:dyDescent="0.2">
      <c r="A1362" s="130">
        <v>410000</v>
      </c>
      <c r="B1362" s="124" t="s">
        <v>87</v>
      </c>
      <c r="C1362" s="138">
        <f>C1363+C1368+C1378</f>
        <v>2099200</v>
      </c>
      <c r="D1362" s="138">
        <f>D1363+D1368+D1378</f>
        <v>0</v>
      </c>
    </row>
    <row r="1363" spans="1:4" s="97" customFormat="1" x14ac:dyDescent="0.2">
      <c r="A1363" s="130">
        <v>411000</v>
      </c>
      <c r="B1363" s="124" t="s">
        <v>204</v>
      </c>
      <c r="C1363" s="138">
        <f t="shared" ref="C1363" si="156">SUM(C1364:C1367)</f>
        <v>453500</v>
      </c>
      <c r="D1363" s="138">
        <f t="shared" ref="D1363" si="157">SUM(D1364:D1367)</f>
        <v>0</v>
      </c>
    </row>
    <row r="1364" spans="1:4" s="97" customFormat="1" x14ac:dyDescent="0.2">
      <c r="A1364" s="120">
        <v>411100</v>
      </c>
      <c r="B1364" s="121" t="s">
        <v>88</v>
      </c>
      <c r="C1364" s="127">
        <v>425000</v>
      </c>
      <c r="D1364" s="127">
        <v>0</v>
      </c>
    </row>
    <row r="1365" spans="1:4" s="97" customFormat="1" ht="46.5" x14ac:dyDescent="0.2">
      <c r="A1365" s="120">
        <v>411200</v>
      </c>
      <c r="B1365" s="121" t="s">
        <v>217</v>
      </c>
      <c r="C1365" s="127">
        <v>12000</v>
      </c>
      <c r="D1365" s="127">
        <v>0</v>
      </c>
    </row>
    <row r="1366" spans="1:4" s="97" customFormat="1" ht="46.5" x14ac:dyDescent="0.2">
      <c r="A1366" s="120">
        <v>411300</v>
      </c>
      <c r="B1366" s="121" t="s">
        <v>89</v>
      </c>
      <c r="C1366" s="127">
        <v>13000</v>
      </c>
      <c r="D1366" s="127">
        <v>0</v>
      </c>
    </row>
    <row r="1367" spans="1:4" s="97" customFormat="1" x14ac:dyDescent="0.2">
      <c r="A1367" s="120">
        <v>411400</v>
      </c>
      <c r="B1367" s="121" t="s">
        <v>90</v>
      </c>
      <c r="C1367" s="127">
        <v>3500</v>
      </c>
      <c r="D1367" s="127">
        <v>0</v>
      </c>
    </row>
    <row r="1368" spans="1:4" s="97" customFormat="1" x14ac:dyDescent="0.2">
      <c r="A1368" s="130">
        <v>412000</v>
      </c>
      <c r="B1368" s="128" t="s">
        <v>209</v>
      </c>
      <c r="C1368" s="138">
        <f>SUM(C1369:C1377)</f>
        <v>1629500</v>
      </c>
      <c r="D1368" s="138">
        <f>SUM(D1369:D1377)</f>
        <v>0</v>
      </c>
    </row>
    <row r="1369" spans="1:4" s="97" customFormat="1" ht="46.5" x14ac:dyDescent="0.2">
      <c r="A1369" s="120">
        <v>412200</v>
      </c>
      <c r="B1369" s="121" t="s">
        <v>218</v>
      </c>
      <c r="C1369" s="127">
        <v>30000</v>
      </c>
      <c r="D1369" s="127">
        <v>0</v>
      </c>
    </row>
    <row r="1370" spans="1:4" s="97" customFormat="1" x14ac:dyDescent="0.2">
      <c r="A1370" s="120">
        <v>412300</v>
      </c>
      <c r="B1370" s="121" t="s">
        <v>92</v>
      </c>
      <c r="C1370" s="127">
        <v>20000</v>
      </c>
      <c r="D1370" s="127">
        <v>0</v>
      </c>
    </row>
    <row r="1371" spans="1:4" s="97" customFormat="1" x14ac:dyDescent="0.2">
      <c r="A1371" s="120">
        <v>412400</v>
      </c>
      <c r="B1371" s="121" t="s">
        <v>93</v>
      </c>
      <c r="C1371" s="127">
        <v>10000</v>
      </c>
      <c r="D1371" s="127">
        <v>0</v>
      </c>
    </row>
    <row r="1372" spans="1:4" s="97" customFormat="1" x14ac:dyDescent="0.2">
      <c r="A1372" s="120">
        <v>412500</v>
      </c>
      <c r="B1372" s="121" t="s">
        <v>94</v>
      </c>
      <c r="C1372" s="127">
        <v>8000</v>
      </c>
      <c r="D1372" s="127">
        <v>0</v>
      </c>
    </row>
    <row r="1373" spans="1:4" s="97" customFormat="1" x14ac:dyDescent="0.2">
      <c r="A1373" s="120">
        <v>412600</v>
      </c>
      <c r="B1373" s="121" t="s">
        <v>219</v>
      </c>
      <c r="C1373" s="127">
        <v>7000</v>
      </c>
      <c r="D1373" s="127">
        <v>0</v>
      </c>
    </row>
    <row r="1374" spans="1:4" s="97" customFormat="1" x14ac:dyDescent="0.2">
      <c r="A1374" s="120">
        <v>412700</v>
      </c>
      <c r="B1374" s="121" t="s">
        <v>206</v>
      </c>
      <c r="C1374" s="127">
        <v>16500</v>
      </c>
      <c r="D1374" s="127">
        <v>0</v>
      </c>
    </row>
    <row r="1375" spans="1:4" s="97" customFormat="1" x14ac:dyDescent="0.2">
      <c r="A1375" s="120">
        <v>412900</v>
      </c>
      <c r="B1375" s="129" t="s">
        <v>299</v>
      </c>
      <c r="C1375" s="127">
        <v>1535000</v>
      </c>
      <c r="D1375" s="127">
        <v>0</v>
      </c>
    </row>
    <row r="1376" spans="1:4" s="97" customFormat="1" x14ac:dyDescent="0.2">
      <c r="A1376" s="120">
        <v>412900</v>
      </c>
      <c r="B1376" s="129" t="s">
        <v>316</v>
      </c>
      <c r="C1376" s="127">
        <v>2000</v>
      </c>
      <c r="D1376" s="127">
        <v>0</v>
      </c>
    </row>
    <row r="1377" spans="1:4" s="97" customFormat="1" ht="46.5" x14ac:dyDescent="0.2">
      <c r="A1377" s="120">
        <v>412900</v>
      </c>
      <c r="B1377" s="129" t="s">
        <v>318</v>
      </c>
      <c r="C1377" s="127">
        <v>1000</v>
      </c>
      <c r="D1377" s="127">
        <v>0</v>
      </c>
    </row>
    <row r="1378" spans="1:4" s="139" customFormat="1" ht="46.5" x14ac:dyDescent="0.2">
      <c r="A1378" s="130">
        <v>418000</v>
      </c>
      <c r="B1378" s="128" t="s">
        <v>213</v>
      </c>
      <c r="C1378" s="138">
        <f>C1379</f>
        <v>16200</v>
      </c>
      <c r="D1378" s="138">
        <f>D1379</f>
        <v>0</v>
      </c>
    </row>
    <row r="1379" spans="1:4" s="97" customFormat="1" x14ac:dyDescent="0.2">
      <c r="A1379" s="120">
        <v>418200</v>
      </c>
      <c r="B1379" s="126" t="s">
        <v>147</v>
      </c>
      <c r="C1379" s="127">
        <v>16200</v>
      </c>
      <c r="D1379" s="127">
        <v>0</v>
      </c>
    </row>
    <row r="1380" spans="1:4" s="139" customFormat="1" x14ac:dyDescent="0.2">
      <c r="A1380" s="130">
        <v>480000</v>
      </c>
      <c r="B1380" s="128" t="s">
        <v>149</v>
      </c>
      <c r="C1380" s="138">
        <f t="shared" ref="C1380:C1381" si="158">C1381</f>
        <v>10000</v>
      </c>
      <c r="D1380" s="138">
        <f t="shared" ref="D1380:D1381" si="159">D1381</f>
        <v>0</v>
      </c>
    </row>
    <row r="1381" spans="1:4" s="139" customFormat="1" x14ac:dyDescent="0.2">
      <c r="A1381" s="130">
        <v>487000</v>
      </c>
      <c r="B1381" s="128" t="s">
        <v>203</v>
      </c>
      <c r="C1381" s="138">
        <f t="shared" si="158"/>
        <v>10000</v>
      </c>
      <c r="D1381" s="138">
        <f t="shared" si="159"/>
        <v>0</v>
      </c>
    </row>
    <row r="1382" spans="1:4" s="97" customFormat="1" x14ac:dyDescent="0.2">
      <c r="A1382" s="141">
        <v>487300</v>
      </c>
      <c r="B1382" s="121" t="s">
        <v>150</v>
      </c>
      <c r="C1382" s="127">
        <v>10000</v>
      </c>
      <c r="D1382" s="127">
        <v>0</v>
      </c>
    </row>
    <row r="1383" spans="1:4" s="139" customFormat="1" x14ac:dyDescent="0.2">
      <c r="A1383" s="130">
        <v>510000</v>
      </c>
      <c r="B1383" s="128" t="s">
        <v>153</v>
      </c>
      <c r="C1383" s="138">
        <f>C1384</f>
        <v>10000</v>
      </c>
      <c r="D1383" s="138">
        <f>D1384</f>
        <v>0</v>
      </c>
    </row>
    <row r="1384" spans="1:4" s="139" customFormat="1" x14ac:dyDescent="0.2">
      <c r="A1384" s="130">
        <v>511000</v>
      </c>
      <c r="B1384" s="128" t="s">
        <v>154</v>
      </c>
      <c r="C1384" s="138">
        <f>C1385+0</f>
        <v>10000</v>
      </c>
      <c r="D1384" s="138">
        <f>D1385+0</f>
        <v>0</v>
      </c>
    </row>
    <row r="1385" spans="1:4" s="97" customFormat="1" x14ac:dyDescent="0.2">
      <c r="A1385" s="120">
        <v>511300</v>
      </c>
      <c r="B1385" s="121" t="s">
        <v>157</v>
      </c>
      <c r="C1385" s="127">
        <v>10000</v>
      </c>
      <c r="D1385" s="127">
        <v>0</v>
      </c>
    </row>
    <row r="1386" spans="1:4" s="139" customFormat="1" x14ac:dyDescent="0.2">
      <c r="A1386" s="130">
        <v>630000</v>
      </c>
      <c r="B1386" s="128" t="s">
        <v>194</v>
      </c>
      <c r="C1386" s="138">
        <f>0+C1387</f>
        <v>10000</v>
      </c>
      <c r="D1386" s="138">
        <f>0+D1387</f>
        <v>0</v>
      </c>
    </row>
    <row r="1387" spans="1:4" s="139" customFormat="1" ht="46.5" x14ac:dyDescent="0.2">
      <c r="A1387" s="130">
        <v>638000</v>
      </c>
      <c r="B1387" s="128" t="s">
        <v>127</v>
      </c>
      <c r="C1387" s="138">
        <f>C1388</f>
        <v>10000</v>
      </c>
      <c r="D1387" s="138">
        <f>D1388</f>
        <v>0</v>
      </c>
    </row>
    <row r="1388" spans="1:4" s="97" customFormat="1" x14ac:dyDescent="0.2">
      <c r="A1388" s="120">
        <v>638100</v>
      </c>
      <c r="B1388" s="121" t="s">
        <v>199</v>
      </c>
      <c r="C1388" s="127">
        <v>10000</v>
      </c>
      <c r="D1388" s="127">
        <v>0</v>
      </c>
    </row>
    <row r="1389" spans="1:4" s="97" customFormat="1" x14ac:dyDescent="0.2">
      <c r="A1389" s="104"/>
      <c r="B1389" s="133" t="s">
        <v>236</v>
      </c>
      <c r="C1389" s="140">
        <f>C1362+C1383+C1386+C1380</f>
        <v>2129200</v>
      </c>
      <c r="D1389" s="140">
        <f>D1362+D1383+D1386+D1380</f>
        <v>0</v>
      </c>
    </row>
    <row r="1390" spans="1:4" s="97" customFormat="1" x14ac:dyDescent="0.2">
      <c r="A1390" s="135"/>
      <c r="B1390" s="109"/>
      <c r="C1390" s="110"/>
      <c r="D1390" s="110"/>
    </row>
    <row r="1391" spans="1:4" s="97" customFormat="1" x14ac:dyDescent="0.2">
      <c r="A1391" s="118"/>
      <c r="B1391" s="109"/>
      <c r="C1391" s="137"/>
      <c r="D1391" s="137"/>
    </row>
    <row r="1392" spans="1:4" s="97" customFormat="1" x14ac:dyDescent="0.2">
      <c r="A1392" s="120" t="s">
        <v>590</v>
      </c>
      <c r="B1392" s="128"/>
      <c r="C1392" s="137"/>
      <c r="D1392" s="137"/>
    </row>
    <row r="1393" spans="1:4" s="97" customFormat="1" x14ac:dyDescent="0.2">
      <c r="A1393" s="120" t="s">
        <v>248</v>
      </c>
      <c r="B1393" s="128"/>
      <c r="C1393" s="137"/>
      <c r="D1393" s="137"/>
    </row>
    <row r="1394" spans="1:4" s="97" customFormat="1" x14ac:dyDescent="0.2">
      <c r="A1394" s="120" t="s">
        <v>367</v>
      </c>
      <c r="B1394" s="128"/>
      <c r="C1394" s="137"/>
      <c r="D1394" s="137"/>
    </row>
    <row r="1395" spans="1:4" s="97" customFormat="1" x14ac:dyDescent="0.2">
      <c r="A1395" s="120" t="s">
        <v>530</v>
      </c>
      <c r="B1395" s="128"/>
      <c r="C1395" s="137"/>
      <c r="D1395" s="137"/>
    </row>
    <row r="1396" spans="1:4" s="97" customFormat="1" x14ac:dyDescent="0.2">
      <c r="A1396" s="120"/>
      <c r="B1396" s="122"/>
      <c r="C1396" s="110"/>
      <c r="D1396" s="110"/>
    </row>
    <row r="1397" spans="1:4" s="97" customFormat="1" x14ac:dyDescent="0.2">
      <c r="A1397" s="130">
        <v>410000</v>
      </c>
      <c r="B1397" s="124" t="s">
        <v>87</v>
      </c>
      <c r="C1397" s="138">
        <f>C1398+C1403+0+C1421+C1419+0+C1423</f>
        <v>11152500</v>
      </c>
      <c r="D1397" s="138">
        <f>D1398+D1403+0+D1421+D1419+0+D1423</f>
        <v>0</v>
      </c>
    </row>
    <row r="1398" spans="1:4" s="97" customFormat="1" x14ac:dyDescent="0.2">
      <c r="A1398" s="130">
        <v>411000</v>
      </c>
      <c r="B1398" s="124" t="s">
        <v>204</v>
      </c>
      <c r="C1398" s="138">
        <f t="shared" ref="C1398" si="160">SUM(C1399:C1402)</f>
        <v>7629500</v>
      </c>
      <c r="D1398" s="138">
        <f t="shared" ref="D1398" si="161">SUM(D1399:D1402)</f>
        <v>0</v>
      </c>
    </row>
    <row r="1399" spans="1:4" s="97" customFormat="1" x14ac:dyDescent="0.2">
      <c r="A1399" s="120">
        <v>411100</v>
      </c>
      <c r="B1399" s="121" t="s">
        <v>88</v>
      </c>
      <c r="C1399" s="127">
        <v>7000000</v>
      </c>
      <c r="D1399" s="127">
        <v>0</v>
      </c>
    </row>
    <row r="1400" spans="1:4" s="97" customFormat="1" ht="46.5" x14ac:dyDescent="0.2">
      <c r="A1400" s="120">
        <v>411200</v>
      </c>
      <c r="B1400" s="121" t="s">
        <v>217</v>
      </c>
      <c r="C1400" s="127">
        <v>323500</v>
      </c>
      <c r="D1400" s="127">
        <v>0</v>
      </c>
    </row>
    <row r="1401" spans="1:4" s="97" customFormat="1" ht="46.5" x14ac:dyDescent="0.2">
      <c r="A1401" s="120">
        <v>411300</v>
      </c>
      <c r="B1401" s="121" t="s">
        <v>89</v>
      </c>
      <c r="C1401" s="127">
        <v>206000</v>
      </c>
      <c r="D1401" s="127">
        <v>0</v>
      </c>
    </row>
    <row r="1402" spans="1:4" s="97" customFormat="1" x14ac:dyDescent="0.2">
      <c r="A1402" s="120">
        <v>411400</v>
      </c>
      <c r="B1402" s="121" t="s">
        <v>90</v>
      </c>
      <c r="C1402" s="127">
        <v>100000</v>
      </c>
      <c r="D1402" s="127">
        <v>0</v>
      </c>
    </row>
    <row r="1403" spans="1:4" s="97" customFormat="1" x14ac:dyDescent="0.2">
      <c r="A1403" s="130">
        <v>412000</v>
      </c>
      <c r="B1403" s="128" t="s">
        <v>209</v>
      </c>
      <c r="C1403" s="138">
        <f>SUM(C1404:C1418)</f>
        <v>3423000</v>
      </c>
      <c r="D1403" s="138">
        <f>SUM(D1404:D1418)</f>
        <v>0</v>
      </c>
    </row>
    <row r="1404" spans="1:4" s="97" customFormat="1" x14ac:dyDescent="0.2">
      <c r="A1404" s="120">
        <v>412100</v>
      </c>
      <c r="B1404" s="121" t="s">
        <v>91</v>
      </c>
      <c r="C1404" s="127">
        <v>115000</v>
      </c>
      <c r="D1404" s="127">
        <v>0</v>
      </c>
    </row>
    <row r="1405" spans="1:4" s="97" customFormat="1" ht="46.5" x14ac:dyDescent="0.2">
      <c r="A1405" s="120">
        <v>412200</v>
      </c>
      <c r="B1405" s="121" t="s">
        <v>218</v>
      </c>
      <c r="C1405" s="127">
        <v>70000</v>
      </c>
      <c r="D1405" s="127">
        <v>0</v>
      </c>
    </row>
    <row r="1406" spans="1:4" s="97" customFormat="1" x14ac:dyDescent="0.2">
      <c r="A1406" s="120">
        <v>412300</v>
      </c>
      <c r="B1406" s="121" t="s">
        <v>92</v>
      </c>
      <c r="C1406" s="127">
        <v>89000</v>
      </c>
      <c r="D1406" s="127">
        <v>0</v>
      </c>
    </row>
    <row r="1407" spans="1:4" s="97" customFormat="1" x14ac:dyDescent="0.2">
      <c r="A1407" s="120">
        <v>412500</v>
      </c>
      <c r="B1407" s="121" t="s">
        <v>94</v>
      </c>
      <c r="C1407" s="127">
        <v>80000</v>
      </c>
      <c r="D1407" s="127">
        <v>0</v>
      </c>
    </row>
    <row r="1408" spans="1:4" s="97" customFormat="1" x14ac:dyDescent="0.2">
      <c r="A1408" s="120">
        <v>412600</v>
      </c>
      <c r="B1408" s="121" t="s">
        <v>219</v>
      </c>
      <c r="C1408" s="127">
        <v>201500</v>
      </c>
      <c r="D1408" s="127">
        <v>0</v>
      </c>
    </row>
    <row r="1409" spans="1:4" s="97" customFormat="1" x14ac:dyDescent="0.2">
      <c r="A1409" s="120">
        <v>412700</v>
      </c>
      <c r="B1409" s="121" t="s">
        <v>206</v>
      </c>
      <c r="C1409" s="127">
        <v>2122000</v>
      </c>
      <c r="D1409" s="127">
        <v>0</v>
      </c>
    </row>
    <row r="1410" spans="1:4" s="97" customFormat="1" x14ac:dyDescent="0.2">
      <c r="A1410" s="120">
        <v>412700</v>
      </c>
      <c r="B1410" s="121" t="s">
        <v>591</v>
      </c>
      <c r="C1410" s="127">
        <v>80000</v>
      </c>
      <c r="D1410" s="127">
        <v>0</v>
      </c>
    </row>
    <row r="1411" spans="1:4" s="97" customFormat="1" x14ac:dyDescent="0.2">
      <c r="A1411" s="120">
        <v>412700</v>
      </c>
      <c r="B1411" s="121" t="s">
        <v>371</v>
      </c>
      <c r="C1411" s="127">
        <v>420000</v>
      </c>
      <c r="D1411" s="127">
        <v>0</v>
      </c>
    </row>
    <row r="1412" spans="1:4" s="97" customFormat="1" x14ac:dyDescent="0.2">
      <c r="A1412" s="120">
        <v>412700</v>
      </c>
      <c r="B1412" s="121" t="s">
        <v>592</v>
      </c>
      <c r="C1412" s="127">
        <v>90000</v>
      </c>
      <c r="D1412" s="127">
        <v>0</v>
      </c>
    </row>
    <row r="1413" spans="1:4" s="97" customFormat="1" x14ac:dyDescent="0.2">
      <c r="A1413" s="120">
        <v>412900</v>
      </c>
      <c r="B1413" s="129" t="s">
        <v>531</v>
      </c>
      <c r="C1413" s="127">
        <v>18500</v>
      </c>
      <c r="D1413" s="127">
        <v>0</v>
      </c>
    </row>
    <row r="1414" spans="1:4" s="97" customFormat="1" x14ac:dyDescent="0.2">
      <c r="A1414" s="120">
        <v>412900</v>
      </c>
      <c r="B1414" s="129" t="s">
        <v>299</v>
      </c>
      <c r="C1414" s="127">
        <v>71000</v>
      </c>
      <c r="D1414" s="127">
        <v>0</v>
      </c>
    </row>
    <row r="1415" spans="1:4" s="97" customFormat="1" x14ac:dyDescent="0.2">
      <c r="A1415" s="120">
        <v>412900</v>
      </c>
      <c r="B1415" s="129" t="s">
        <v>316</v>
      </c>
      <c r="C1415" s="127">
        <v>18000</v>
      </c>
      <c r="D1415" s="127">
        <v>0</v>
      </c>
    </row>
    <row r="1416" spans="1:4" s="97" customFormat="1" ht="46.5" x14ac:dyDescent="0.2">
      <c r="A1416" s="120">
        <v>412900</v>
      </c>
      <c r="B1416" s="129" t="s">
        <v>317</v>
      </c>
      <c r="C1416" s="127">
        <v>13000</v>
      </c>
      <c r="D1416" s="127">
        <v>0</v>
      </c>
    </row>
    <row r="1417" spans="1:4" s="97" customFormat="1" ht="46.5" x14ac:dyDescent="0.2">
      <c r="A1417" s="120">
        <v>412900</v>
      </c>
      <c r="B1417" s="121" t="s">
        <v>318</v>
      </c>
      <c r="C1417" s="127">
        <v>15000</v>
      </c>
      <c r="D1417" s="127">
        <v>0</v>
      </c>
    </row>
    <row r="1418" spans="1:4" s="97" customFormat="1" x14ac:dyDescent="0.2">
      <c r="A1418" s="120">
        <v>412900</v>
      </c>
      <c r="B1418" s="121" t="s">
        <v>301</v>
      </c>
      <c r="C1418" s="127">
        <v>20000</v>
      </c>
      <c r="D1418" s="127">
        <v>0</v>
      </c>
    </row>
    <row r="1419" spans="1:4" s="139" customFormat="1" x14ac:dyDescent="0.2">
      <c r="A1419" s="130">
        <v>415000</v>
      </c>
      <c r="B1419" s="128" t="s">
        <v>50</v>
      </c>
      <c r="C1419" s="138">
        <f>SUM(C1420:C1420)</f>
        <v>50000</v>
      </c>
      <c r="D1419" s="138">
        <f>SUM(D1420:D1420)</f>
        <v>0</v>
      </c>
    </row>
    <row r="1420" spans="1:4" s="97" customFormat="1" x14ac:dyDescent="0.2">
      <c r="A1420" s="120">
        <v>415200</v>
      </c>
      <c r="B1420" s="121" t="s">
        <v>66</v>
      </c>
      <c r="C1420" s="127">
        <v>50000</v>
      </c>
      <c r="D1420" s="127">
        <v>0</v>
      </c>
    </row>
    <row r="1421" spans="1:4" s="139" customFormat="1" ht="46.5" x14ac:dyDescent="0.2">
      <c r="A1421" s="130">
        <v>418000</v>
      </c>
      <c r="B1421" s="128" t="s">
        <v>213</v>
      </c>
      <c r="C1421" s="138">
        <f t="shared" ref="C1421" si="162">C1422</f>
        <v>3000</v>
      </c>
      <c r="D1421" s="138">
        <f>D1422</f>
        <v>0</v>
      </c>
    </row>
    <row r="1422" spans="1:4" s="97" customFormat="1" x14ac:dyDescent="0.2">
      <c r="A1422" s="120">
        <v>418400</v>
      </c>
      <c r="B1422" s="121" t="s">
        <v>148</v>
      </c>
      <c r="C1422" s="127">
        <v>3000</v>
      </c>
      <c r="D1422" s="127">
        <v>0</v>
      </c>
    </row>
    <row r="1423" spans="1:4" s="139" customFormat="1" x14ac:dyDescent="0.2">
      <c r="A1423" s="130">
        <v>419000</v>
      </c>
      <c r="B1423" s="128" t="s">
        <v>214</v>
      </c>
      <c r="C1423" s="138">
        <f t="shared" ref="C1423" si="163">C1424</f>
        <v>46999.999999999993</v>
      </c>
      <c r="D1423" s="138">
        <f>D1424</f>
        <v>0</v>
      </c>
    </row>
    <row r="1424" spans="1:4" s="97" customFormat="1" x14ac:dyDescent="0.2">
      <c r="A1424" s="120">
        <v>419100</v>
      </c>
      <c r="B1424" s="121" t="s">
        <v>214</v>
      </c>
      <c r="C1424" s="127">
        <v>46999.999999999993</v>
      </c>
      <c r="D1424" s="127">
        <v>0</v>
      </c>
    </row>
    <row r="1425" spans="1:4" s="97" customFormat="1" x14ac:dyDescent="0.2">
      <c r="A1425" s="130">
        <v>510000</v>
      </c>
      <c r="B1425" s="128" t="s">
        <v>153</v>
      </c>
      <c r="C1425" s="138">
        <f>C1426+C1429+0</f>
        <v>12256000</v>
      </c>
      <c r="D1425" s="138">
        <f>D1426+D1429+0</f>
        <v>0</v>
      </c>
    </row>
    <row r="1426" spans="1:4" s="97" customFormat="1" x14ac:dyDescent="0.2">
      <c r="A1426" s="130">
        <v>511000</v>
      </c>
      <c r="B1426" s="128" t="s">
        <v>154</v>
      </c>
      <c r="C1426" s="138">
        <f>SUM(C1427:C1428)</f>
        <v>12239000</v>
      </c>
      <c r="D1426" s="138">
        <f>SUM(D1427:D1428)</f>
        <v>0</v>
      </c>
    </row>
    <row r="1427" spans="1:4" s="97" customFormat="1" x14ac:dyDescent="0.2">
      <c r="A1427" s="120">
        <v>511300</v>
      </c>
      <c r="B1427" s="121" t="s">
        <v>157</v>
      </c>
      <c r="C1427" s="127">
        <v>416000</v>
      </c>
      <c r="D1427" s="127">
        <v>0</v>
      </c>
    </row>
    <row r="1428" spans="1:4" s="97" customFormat="1" x14ac:dyDescent="0.2">
      <c r="A1428" s="120">
        <v>511700</v>
      </c>
      <c r="B1428" s="121" t="s">
        <v>160</v>
      </c>
      <c r="C1428" s="127">
        <v>11823000</v>
      </c>
      <c r="D1428" s="127">
        <v>0</v>
      </c>
    </row>
    <row r="1429" spans="1:4" s="139" customFormat="1" ht="46.5" x14ac:dyDescent="0.2">
      <c r="A1429" s="130">
        <v>516000</v>
      </c>
      <c r="B1429" s="128" t="s">
        <v>164</v>
      </c>
      <c r="C1429" s="138">
        <f t="shared" ref="C1429" si="164">C1430</f>
        <v>17000</v>
      </c>
      <c r="D1429" s="138">
        <f>D1430</f>
        <v>0</v>
      </c>
    </row>
    <row r="1430" spans="1:4" s="97" customFormat="1" ht="46.5" x14ac:dyDescent="0.2">
      <c r="A1430" s="120">
        <v>516100</v>
      </c>
      <c r="B1430" s="121" t="s">
        <v>164</v>
      </c>
      <c r="C1430" s="127">
        <v>17000</v>
      </c>
      <c r="D1430" s="127">
        <v>0</v>
      </c>
    </row>
    <row r="1431" spans="1:4" s="139" customFormat="1" x14ac:dyDescent="0.2">
      <c r="A1431" s="130">
        <v>630000</v>
      </c>
      <c r="B1431" s="128" t="s">
        <v>194</v>
      </c>
      <c r="C1431" s="138">
        <f>C1432+C1434</f>
        <v>940000</v>
      </c>
      <c r="D1431" s="138">
        <f>D1432+D1434</f>
        <v>0</v>
      </c>
    </row>
    <row r="1432" spans="1:4" s="139" customFormat="1" x14ac:dyDescent="0.2">
      <c r="A1432" s="130">
        <v>631000</v>
      </c>
      <c r="B1432" s="128" t="s">
        <v>126</v>
      </c>
      <c r="C1432" s="138">
        <f>0+0+C1433</f>
        <v>30000</v>
      </c>
      <c r="D1432" s="138">
        <f>0+0+D1433</f>
        <v>0</v>
      </c>
    </row>
    <row r="1433" spans="1:4" s="97" customFormat="1" x14ac:dyDescent="0.2">
      <c r="A1433" s="120">
        <v>631900</v>
      </c>
      <c r="B1433" s="121" t="s">
        <v>372</v>
      </c>
      <c r="C1433" s="127">
        <v>30000</v>
      </c>
      <c r="D1433" s="127">
        <v>0</v>
      </c>
    </row>
    <row r="1434" spans="1:4" s="139" customFormat="1" ht="46.5" x14ac:dyDescent="0.2">
      <c r="A1434" s="130">
        <v>638000</v>
      </c>
      <c r="B1434" s="128" t="s">
        <v>127</v>
      </c>
      <c r="C1434" s="138">
        <f>C1435+C1436</f>
        <v>910000</v>
      </c>
      <c r="D1434" s="138">
        <f>D1435+D1436</f>
        <v>0</v>
      </c>
    </row>
    <row r="1435" spans="1:4" s="97" customFormat="1" x14ac:dyDescent="0.2">
      <c r="A1435" s="120">
        <v>638100</v>
      </c>
      <c r="B1435" s="121" t="s">
        <v>199</v>
      </c>
      <c r="C1435" s="127">
        <v>600000</v>
      </c>
      <c r="D1435" s="127">
        <v>0</v>
      </c>
    </row>
    <row r="1436" spans="1:4" s="97" customFormat="1" ht="46.5" x14ac:dyDescent="0.2">
      <c r="A1436" s="120">
        <v>638200</v>
      </c>
      <c r="B1436" s="121" t="s">
        <v>200</v>
      </c>
      <c r="C1436" s="127">
        <v>310000</v>
      </c>
      <c r="D1436" s="127">
        <v>0</v>
      </c>
    </row>
    <row r="1437" spans="1:4" s="97" customFormat="1" x14ac:dyDescent="0.2">
      <c r="A1437" s="142"/>
      <c r="B1437" s="133" t="s">
        <v>236</v>
      </c>
      <c r="C1437" s="140">
        <f>C1397+C1425+C1431+0</f>
        <v>24348500</v>
      </c>
      <c r="D1437" s="140">
        <f>D1397+D1425+D1431+0</f>
        <v>0</v>
      </c>
    </row>
    <row r="1438" spans="1:4" s="97" customFormat="1" x14ac:dyDescent="0.2">
      <c r="A1438" s="108"/>
      <c r="B1438" s="109"/>
      <c r="C1438" s="137"/>
      <c r="D1438" s="137"/>
    </row>
    <row r="1439" spans="1:4" s="97" customFormat="1" x14ac:dyDescent="0.2">
      <c r="A1439" s="118"/>
      <c r="B1439" s="109"/>
      <c r="C1439" s="137"/>
      <c r="D1439" s="137"/>
    </row>
    <row r="1440" spans="1:4" s="97" customFormat="1" x14ac:dyDescent="0.2">
      <c r="A1440" s="120" t="s">
        <v>593</v>
      </c>
      <c r="B1440" s="128"/>
      <c r="C1440" s="137"/>
      <c r="D1440" s="137"/>
    </row>
    <row r="1441" spans="1:4" s="97" customFormat="1" x14ac:dyDescent="0.2">
      <c r="A1441" s="120" t="s">
        <v>248</v>
      </c>
      <c r="B1441" s="128"/>
      <c r="C1441" s="137"/>
      <c r="D1441" s="137"/>
    </row>
    <row r="1442" spans="1:4" s="97" customFormat="1" x14ac:dyDescent="0.2">
      <c r="A1442" s="120" t="s">
        <v>340</v>
      </c>
      <c r="B1442" s="128"/>
      <c r="C1442" s="137"/>
      <c r="D1442" s="137"/>
    </row>
    <row r="1443" spans="1:4" s="97" customFormat="1" x14ac:dyDescent="0.2">
      <c r="A1443" s="120" t="s">
        <v>594</v>
      </c>
      <c r="B1443" s="128"/>
      <c r="C1443" s="137"/>
      <c r="D1443" s="137"/>
    </row>
    <row r="1444" spans="1:4" s="97" customFormat="1" x14ac:dyDescent="0.2">
      <c r="A1444" s="120"/>
      <c r="B1444" s="122"/>
      <c r="C1444" s="110"/>
      <c r="D1444" s="110"/>
    </row>
    <row r="1445" spans="1:4" s="97" customFormat="1" x14ac:dyDescent="0.2">
      <c r="A1445" s="130">
        <v>410000</v>
      </c>
      <c r="B1445" s="124" t="s">
        <v>87</v>
      </c>
      <c r="C1445" s="138">
        <f>C1446+C1451+0</f>
        <v>40082000</v>
      </c>
      <c r="D1445" s="138">
        <f>D1446+D1451+0</f>
        <v>0</v>
      </c>
    </row>
    <row r="1446" spans="1:4" s="97" customFormat="1" x14ac:dyDescent="0.2">
      <c r="A1446" s="130">
        <v>411000</v>
      </c>
      <c r="B1446" s="124" t="s">
        <v>204</v>
      </c>
      <c r="C1446" s="138">
        <f t="shared" ref="C1446" si="165">SUM(C1447:C1450)</f>
        <v>29870000</v>
      </c>
      <c r="D1446" s="138">
        <f t="shared" ref="D1446" si="166">SUM(D1447:D1450)</f>
        <v>0</v>
      </c>
    </row>
    <row r="1447" spans="1:4" s="97" customFormat="1" x14ac:dyDescent="0.2">
      <c r="A1447" s="120">
        <v>411100</v>
      </c>
      <c r="B1447" s="121" t="s">
        <v>88</v>
      </c>
      <c r="C1447" s="127">
        <v>27750000</v>
      </c>
      <c r="D1447" s="127">
        <v>0</v>
      </c>
    </row>
    <row r="1448" spans="1:4" s="97" customFormat="1" ht="46.5" x14ac:dyDescent="0.2">
      <c r="A1448" s="120">
        <v>411200</v>
      </c>
      <c r="B1448" s="121" t="s">
        <v>217</v>
      </c>
      <c r="C1448" s="127">
        <v>820000</v>
      </c>
      <c r="D1448" s="127">
        <v>0</v>
      </c>
    </row>
    <row r="1449" spans="1:4" s="97" customFormat="1" ht="46.5" x14ac:dyDescent="0.2">
      <c r="A1449" s="120">
        <v>411300</v>
      </c>
      <c r="B1449" s="121" t="s">
        <v>89</v>
      </c>
      <c r="C1449" s="127">
        <v>900000</v>
      </c>
      <c r="D1449" s="127">
        <v>0</v>
      </c>
    </row>
    <row r="1450" spans="1:4" s="97" customFormat="1" x14ac:dyDescent="0.2">
      <c r="A1450" s="120">
        <v>411400</v>
      </c>
      <c r="B1450" s="121" t="s">
        <v>90</v>
      </c>
      <c r="C1450" s="127">
        <v>400000</v>
      </c>
      <c r="D1450" s="127">
        <v>0</v>
      </c>
    </row>
    <row r="1451" spans="1:4" s="97" customFormat="1" x14ac:dyDescent="0.2">
      <c r="A1451" s="130">
        <v>412000</v>
      </c>
      <c r="B1451" s="128" t="s">
        <v>209</v>
      </c>
      <c r="C1451" s="138">
        <f>SUM(C1452:C1463)</f>
        <v>10212000.000000002</v>
      </c>
      <c r="D1451" s="138">
        <f>SUM(D1452:D1463)</f>
        <v>0</v>
      </c>
    </row>
    <row r="1452" spans="1:4" s="97" customFormat="1" x14ac:dyDescent="0.2">
      <c r="A1452" s="120">
        <v>412100</v>
      </c>
      <c r="B1452" s="121" t="s">
        <v>91</v>
      </c>
      <c r="C1452" s="127">
        <v>650000</v>
      </c>
      <c r="D1452" s="127">
        <v>0</v>
      </c>
    </row>
    <row r="1453" spans="1:4" s="97" customFormat="1" ht="46.5" x14ac:dyDescent="0.2">
      <c r="A1453" s="120">
        <v>412200</v>
      </c>
      <c r="B1453" s="121" t="s">
        <v>218</v>
      </c>
      <c r="C1453" s="127">
        <v>2700000</v>
      </c>
      <c r="D1453" s="127">
        <v>0</v>
      </c>
    </row>
    <row r="1454" spans="1:4" s="97" customFormat="1" x14ac:dyDescent="0.2">
      <c r="A1454" s="120">
        <v>412300</v>
      </c>
      <c r="B1454" s="121" t="s">
        <v>92</v>
      </c>
      <c r="C1454" s="127">
        <v>310000</v>
      </c>
      <c r="D1454" s="127">
        <v>0</v>
      </c>
    </row>
    <row r="1455" spans="1:4" s="97" customFormat="1" x14ac:dyDescent="0.2">
      <c r="A1455" s="120">
        <v>412500</v>
      </c>
      <c r="B1455" s="121" t="s">
        <v>94</v>
      </c>
      <c r="C1455" s="127">
        <v>320000</v>
      </c>
      <c r="D1455" s="127">
        <v>0</v>
      </c>
    </row>
    <row r="1456" spans="1:4" s="97" customFormat="1" x14ac:dyDescent="0.2">
      <c r="A1456" s="120">
        <v>412600</v>
      </c>
      <c r="B1456" s="121" t="s">
        <v>219</v>
      </c>
      <c r="C1456" s="127">
        <v>150000</v>
      </c>
      <c r="D1456" s="127">
        <v>0</v>
      </c>
    </row>
    <row r="1457" spans="1:4" s="97" customFormat="1" x14ac:dyDescent="0.2">
      <c r="A1457" s="120">
        <v>412700</v>
      </c>
      <c r="B1457" s="121" t="s">
        <v>206</v>
      </c>
      <c r="C1457" s="127">
        <v>5998000.0000000019</v>
      </c>
      <c r="D1457" s="127">
        <v>0</v>
      </c>
    </row>
    <row r="1458" spans="1:4" s="97" customFormat="1" x14ac:dyDescent="0.2">
      <c r="A1458" s="120">
        <v>412900</v>
      </c>
      <c r="B1458" s="129" t="s">
        <v>531</v>
      </c>
      <c r="C1458" s="127">
        <v>1000</v>
      </c>
      <c r="D1458" s="127">
        <v>0</v>
      </c>
    </row>
    <row r="1459" spans="1:4" s="97" customFormat="1" x14ac:dyDescent="0.2">
      <c r="A1459" s="120">
        <v>412900</v>
      </c>
      <c r="B1459" s="129" t="s">
        <v>299</v>
      </c>
      <c r="C1459" s="127">
        <v>10000</v>
      </c>
      <c r="D1459" s="127">
        <v>0</v>
      </c>
    </row>
    <row r="1460" spans="1:4" s="97" customFormat="1" x14ac:dyDescent="0.2">
      <c r="A1460" s="120">
        <v>412900</v>
      </c>
      <c r="B1460" s="129" t="s">
        <v>316</v>
      </c>
      <c r="C1460" s="127">
        <v>4000</v>
      </c>
      <c r="D1460" s="127">
        <v>0</v>
      </c>
    </row>
    <row r="1461" spans="1:4" s="97" customFormat="1" ht="46.5" x14ac:dyDescent="0.2">
      <c r="A1461" s="120">
        <v>412900</v>
      </c>
      <c r="B1461" s="129" t="s">
        <v>317</v>
      </c>
      <c r="C1461" s="127">
        <v>5000.0000000000009</v>
      </c>
      <c r="D1461" s="127">
        <v>0</v>
      </c>
    </row>
    <row r="1462" spans="1:4" s="97" customFormat="1" ht="46.5" x14ac:dyDescent="0.2">
      <c r="A1462" s="120">
        <v>412900</v>
      </c>
      <c r="B1462" s="129" t="s">
        <v>318</v>
      </c>
      <c r="C1462" s="127">
        <v>60000</v>
      </c>
      <c r="D1462" s="127">
        <v>0</v>
      </c>
    </row>
    <row r="1463" spans="1:4" s="97" customFormat="1" x14ac:dyDescent="0.2">
      <c r="A1463" s="120">
        <v>412900</v>
      </c>
      <c r="B1463" s="121" t="s">
        <v>301</v>
      </c>
      <c r="C1463" s="127">
        <v>4000</v>
      </c>
      <c r="D1463" s="127">
        <v>0</v>
      </c>
    </row>
    <row r="1464" spans="1:4" s="139" customFormat="1" x14ac:dyDescent="0.2">
      <c r="A1464" s="130">
        <v>480000</v>
      </c>
      <c r="B1464" s="128" t="s">
        <v>149</v>
      </c>
      <c r="C1464" s="138">
        <f t="shared" ref="C1464:C1465" si="167">C1465</f>
        <v>0</v>
      </c>
      <c r="D1464" s="138">
        <f t="shared" ref="D1464:D1465" si="168">D1465</f>
        <v>60000</v>
      </c>
    </row>
    <row r="1465" spans="1:4" s="139" customFormat="1" x14ac:dyDescent="0.2">
      <c r="A1465" s="130">
        <v>488000</v>
      </c>
      <c r="B1465" s="128" t="s">
        <v>103</v>
      </c>
      <c r="C1465" s="138">
        <f t="shared" si="167"/>
        <v>0</v>
      </c>
      <c r="D1465" s="138">
        <f t="shared" si="168"/>
        <v>60000</v>
      </c>
    </row>
    <row r="1466" spans="1:4" s="97" customFormat="1" x14ac:dyDescent="0.2">
      <c r="A1466" s="120">
        <v>488100</v>
      </c>
      <c r="B1466" s="121" t="s">
        <v>103</v>
      </c>
      <c r="C1466" s="127">
        <v>0</v>
      </c>
      <c r="D1466" s="127">
        <v>60000</v>
      </c>
    </row>
    <row r="1467" spans="1:4" s="139" customFormat="1" x14ac:dyDescent="0.2">
      <c r="A1467" s="130">
        <v>510000</v>
      </c>
      <c r="B1467" s="128" t="s">
        <v>153</v>
      </c>
      <c r="C1467" s="138">
        <f>C1468+0+0</f>
        <v>550000</v>
      </c>
      <c r="D1467" s="138">
        <f>D1468+0+0</f>
        <v>0</v>
      </c>
    </row>
    <row r="1468" spans="1:4" s="139" customFormat="1" x14ac:dyDescent="0.2">
      <c r="A1468" s="130">
        <v>511000</v>
      </c>
      <c r="B1468" s="128" t="s">
        <v>154</v>
      </c>
      <c r="C1468" s="138">
        <f>C1469+0+0+0</f>
        <v>550000</v>
      </c>
      <c r="D1468" s="138">
        <f>D1469+0+0+0</f>
        <v>0</v>
      </c>
    </row>
    <row r="1469" spans="1:4" s="97" customFormat="1" x14ac:dyDescent="0.2">
      <c r="A1469" s="120">
        <v>511300</v>
      </c>
      <c r="B1469" s="121" t="s">
        <v>157</v>
      </c>
      <c r="C1469" s="127">
        <v>550000</v>
      </c>
      <c r="D1469" s="127">
        <v>0</v>
      </c>
    </row>
    <row r="1470" spans="1:4" s="139" customFormat="1" x14ac:dyDescent="0.2">
      <c r="A1470" s="130">
        <v>630000</v>
      </c>
      <c r="B1470" s="128" t="s">
        <v>194</v>
      </c>
      <c r="C1470" s="138">
        <f>C1471+C1473</f>
        <v>1277100</v>
      </c>
      <c r="D1470" s="138">
        <f>D1471+D1473</f>
        <v>0</v>
      </c>
    </row>
    <row r="1471" spans="1:4" s="139" customFormat="1" x14ac:dyDescent="0.2">
      <c r="A1471" s="130">
        <v>631000</v>
      </c>
      <c r="B1471" s="128" t="s">
        <v>126</v>
      </c>
      <c r="C1471" s="138">
        <f>C1472+0+0</f>
        <v>77100</v>
      </c>
      <c r="D1471" s="138">
        <f>D1472+0+0</f>
        <v>0</v>
      </c>
    </row>
    <row r="1472" spans="1:4" s="97" customFormat="1" x14ac:dyDescent="0.2">
      <c r="A1472" s="120">
        <v>631900</v>
      </c>
      <c r="B1472" s="121" t="s">
        <v>341</v>
      </c>
      <c r="C1472" s="127">
        <v>77100</v>
      </c>
      <c r="D1472" s="127">
        <v>0</v>
      </c>
    </row>
    <row r="1473" spans="1:4" s="139" customFormat="1" ht="46.5" x14ac:dyDescent="0.2">
      <c r="A1473" s="130">
        <v>638000</v>
      </c>
      <c r="B1473" s="128" t="s">
        <v>127</v>
      </c>
      <c r="C1473" s="138">
        <f>C1474</f>
        <v>1200000</v>
      </c>
      <c r="D1473" s="138">
        <f>D1474</f>
        <v>0</v>
      </c>
    </row>
    <row r="1474" spans="1:4" s="97" customFormat="1" x14ac:dyDescent="0.2">
      <c r="A1474" s="120">
        <v>638100</v>
      </c>
      <c r="B1474" s="121" t="s">
        <v>199</v>
      </c>
      <c r="C1474" s="127">
        <v>1200000</v>
      </c>
      <c r="D1474" s="127">
        <v>0</v>
      </c>
    </row>
    <row r="1475" spans="1:4" s="97" customFormat="1" x14ac:dyDescent="0.2">
      <c r="A1475" s="104"/>
      <c r="B1475" s="133" t="s">
        <v>236</v>
      </c>
      <c r="C1475" s="140">
        <f>C1445+C1470+C1467+C1464</f>
        <v>41909100</v>
      </c>
      <c r="D1475" s="140">
        <f>D1445+D1470+D1467+D1464</f>
        <v>60000</v>
      </c>
    </row>
    <row r="1476" spans="1:4" s="97" customFormat="1" x14ac:dyDescent="0.2">
      <c r="A1476" s="135"/>
      <c r="B1476" s="109"/>
      <c r="C1476" s="110"/>
      <c r="D1476" s="110"/>
    </row>
    <row r="1477" spans="1:4" s="97" customFormat="1" x14ac:dyDescent="0.2">
      <c r="A1477" s="118"/>
      <c r="B1477" s="109"/>
      <c r="C1477" s="137"/>
      <c r="D1477" s="137"/>
    </row>
    <row r="1478" spans="1:4" s="97" customFormat="1" x14ac:dyDescent="0.2">
      <c r="A1478" s="120" t="s">
        <v>595</v>
      </c>
      <c r="B1478" s="128"/>
      <c r="C1478" s="137"/>
      <c r="D1478" s="137"/>
    </row>
    <row r="1479" spans="1:4" s="97" customFormat="1" x14ac:dyDescent="0.2">
      <c r="A1479" s="120" t="s">
        <v>248</v>
      </c>
      <c r="B1479" s="128"/>
      <c r="C1479" s="137"/>
      <c r="D1479" s="137"/>
    </row>
    <row r="1480" spans="1:4" s="97" customFormat="1" x14ac:dyDescent="0.2">
      <c r="A1480" s="120" t="s">
        <v>344</v>
      </c>
      <c r="B1480" s="128"/>
      <c r="C1480" s="137"/>
      <c r="D1480" s="137"/>
    </row>
    <row r="1481" spans="1:4" s="97" customFormat="1" x14ac:dyDescent="0.2">
      <c r="A1481" s="120" t="s">
        <v>530</v>
      </c>
      <c r="B1481" s="128"/>
      <c r="C1481" s="137"/>
      <c r="D1481" s="137"/>
    </row>
    <row r="1482" spans="1:4" s="97" customFormat="1" x14ac:dyDescent="0.2">
      <c r="A1482" s="120"/>
      <c r="B1482" s="122"/>
      <c r="C1482" s="110"/>
      <c r="D1482" s="110"/>
    </row>
    <row r="1483" spans="1:4" s="97" customFormat="1" x14ac:dyDescent="0.2">
      <c r="A1483" s="130">
        <v>410000</v>
      </c>
      <c r="B1483" s="124" t="s">
        <v>87</v>
      </c>
      <c r="C1483" s="138">
        <f>C1484+C1489+C1502+0</f>
        <v>6024800</v>
      </c>
      <c r="D1483" s="138">
        <f>D1484+D1489+D1502+0</f>
        <v>0</v>
      </c>
    </row>
    <row r="1484" spans="1:4" s="97" customFormat="1" x14ac:dyDescent="0.2">
      <c r="A1484" s="130">
        <v>411000</v>
      </c>
      <c r="B1484" s="124" t="s">
        <v>204</v>
      </c>
      <c r="C1484" s="138">
        <f t="shared" ref="C1484" si="169">SUM(C1485:C1488)</f>
        <v>5211200</v>
      </c>
      <c r="D1484" s="138">
        <f t="shared" ref="D1484" si="170">SUM(D1485:D1488)</f>
        <v>0</v>
      </c>
    </row>
    <row r="1485" spans="1:4" s="97" customFormat="1" x14ac:dyDescent="0.2">
      <c r="A1485" s="120">
        <v>411100</v>
      </c>
      <c r="B1485" s="121" t="s">
        <v>88</v>
      </c>
      <c r="C1485" s="127">
        <v>4909000</v>
      </c>
      <c r="D1485" s="127">
        <v>0</v>
      </c>
    </row>
    <row r="1486" spans="1:4" s="97" customFormat="1" ht="46.5" x14ac:dyDescent="0.2">
      <c r="A1486" s="120">
        <v>411200</v>
      </c>
      <c r="B1486" s="121" t="s">
        <v>217</v>
      </c>
      <c r="C1486" s="127">
        <v>130000</v>
      </c>
      <c r="D1486" s="127">
        <v>0</v>
      </c>
    </row>
    <row r="1487" spans="1:4" s="97" customFormat="1" ht="46.5" x14ac:dyDescent="0.2">
      <c r="A1487" s="120">
        <v>411300</v>
      </c>
      <c r="B1487" s="121" t="s">
        <v>89</v>
      </c>
      <c r="C1487" s="127">
        <v>120000</v>
      </c>
      <c r="D1487" s="127">
        <v>0</v>
      </c>
    </row>
    <row r="1488" spans="1:4" s="97" customFormat="1" x14ac:dyDescent="0.2">
      <c r="A1488" s="120">
        <v>411400</v>
      </c>
      <c r="B1488" s="121" t="s">
        <v>90</v>
      </c>
      <c r="C1488" s="127">
        <v>52200</v>
      </c>
      <c r="D1488" s="127">
        <v>0</v>
      </c>
    </row>
    <row r="1489" spans="1:4" s="97" customFormat="1" x14ac:dyDescent="0.2">
      <c r="A1489" s="130">
        <v>412000</v>
      </c>
      <c r="B1489" s="128" t="s">
        <v>209</v>
      </c>
      <c r="C1489" s="138">
        <f>SUM(C1490:C1501)</f>
        <v>813100.00000000047</v>
      </c>
      <c r="D1489" s="138">
        <f>SUM(D1490:D1501)</f>
        <v>0</v>
      </c>
    </row>
    <row r="1490" spans="1:4" s="97" customFormat="1" x14ac:dyDescent="0.2">
      <c r="A1490" s="120">
        <v>412100</v>
      </c>
      <c r="B1490" s="121" t="s">
        <v>91</v>
      </c>
      <c r="C1490" s="127">
        <v>30000</v>
      </c>
      <c r="D1490" s="127">
        <v>0</v>
      </c>
    </row>
    <row r="1491" spans="1:4" s="97" customFormat="1" ht="46.5" x14ac:dyDescent="0.2">
      <c r="A1491" s="120">
        <v>412200</v>
      </c>
      <c r="B1491" s="121" t="s">
        <v>218</v>
      </c>
      <c r="C1491" s="127">
        <v>155000</v>
      </c>
      <c r="D1491" s="127">
        <v>0</v>
      </c>
    </row>
    <row r="1492" spans="1:4" s="97" customFormat="1" x14ac:dyDescent="0.2">
      <c r="A1492" s="120">
        <v>412300</v>
      </c>
      <c r="B1492" s="121" t="s">
        <v>92</v>
      </c>
      <c r="C1492" s="127">
        <v>30000</v>
      </c>
      <c r="D1492" s="127">
        <v>0</v>
      </c>
    </row>
    <row r="1493" spans="1:4" s="97" customFormat="1" x14ac:dyDescent="0.2">
      <c r="A1493" s="120">
        <v>412500</v>
      </c>
      <c r="B1493" s="121" t="s">
        <v>94</v>
      </c>
      <c r="C1493" s="127">
        <v>13000</v>
      </c>
      <c r="D1493" s="127">
        <v>0</v>
      </c>
    </row>
    <row r="1494" spans="1:4" s="97" customFormat="1" x14ac:dyDescent="0.2">
      <c r="A1494" s="120">
        <v>412600</v>
      </c>
      <c r="B1494" s="121" t="s">
        <v>219</v>
      </c>
      <c r="C1494" s="127">
        <v>40000</v>
      </c>
      <c r="D1494" s="127">
        <v>0</v>
      </c>
    </row>
    <row r="1495" spans="1:4" s="97" customFormat="1" x14ac:dyDescent="0.2">
      <c r="A1495" s="120">
        <v>412700</v>
      </c>
      <c r="B1495" s="121" t="s">
        <v>206</v>
      </c>
      <c r="C1495" s="127">
        <v>150000</v>
      </c>
      <c r="D1495" s="127">
        <v>0</v>
      </c>
    </row>
    <row r="1496" spans="1:4" s="97" customFormat="1" x14ac:dyDescent="0.2">
      <c r="A1496" s="120">
        <v>412900</v>
      </c>
      <c r="B1496" s="129" t="s">
        <v>531</v>
      </c>
      <c r="C1496" s="127">
        <v>4000</v>
      </c>
      <c r="D1496" s="127">
        <v>0</v>
      </c>
    </row>
    <row r="1497" spans="1:4" s="97" customFormat="1" x14ac:dyDescent="0.2">
      <c r="A1497" s="120">
        <v>412900</v>
      </c>
      <c r="B1497" s="129" t="s">
        <v>299</v>
      </c>
      <c r="C1497" s="127">
        <v>375000.00000000041</v>
      </c>
      <c r="D1497" s="127">
        <v>0</v>
      </c>
    </row>
    <row r="1498" spans="1:4" s="97" customFormat="1" x14ac:dyDescent="0.2">
      <c r="A1498" s="120">
        <v>412900</v>
      </c>
      <c r="B1498" s="129" t="s">
        <v>316</v>
      </c>
      <c r="C1498" s="127">
        <v>2100</v>
      </c>
      <c r="D1498" s="127">
        <v>0</v>
      </c>
    </row>
    <row r="1499" spans="1:4" s="97" customFormat="1" ht="46.5" x14ac:dyDescent="0.2">
      <c r="A1499" s="120">
        <v>412900</v>
      </c>
      <c r="B1499" s="129" t="s">
        <v>317</v>
      </c>
      <c r="C1499" s="127">
        <v>3000</v>
      </c>
      <c r="D1499" s="127">
        <v>0</v>
      </c>
    </row>
    <row r="1500" spans="1:4" s="97" customFormat="1" ht="46.5" x14ac:dyDescent="0.2">
      <c r="A1500" s="120">
        <v>412900</v>
      </c>
      <c r="B1500" s="121" t="s">
        <v>318</v>
      </c>
      <c r="C1500" s="127">
        <v>10000.000000000002</v>
      </c>
      <c r="D1500" s="127">
        <v>0</v>
      </c>
    </row>
    <row r="1501" spans="1:4" s="97" customFormat="1" x14ac:dyDescent="0.2">
      <c r="A1501" s="120">
        <v>412900</v>
      </c>
      <c r="B1501" s="121" t="s">
        <v>301</v>
      </c>
      <c r="C1501" s="127">
        <v>1000</v>
      </c>
      <c r="D1501" s="127">
        <v>0</v>
      </c>
    </row>
    <row r="1502" spans="1:4" s="139" customFormat="1" x14ac:dyDescent="0.2">
      <c r="A1502" s="130">
        <v>413000</v>
      </c>
      <c r="B1502" s="128" t="s">
        <v>210</v>
      </c>
      <c r="C1502" s="138">
        <f>C1503</f>
        <v>500</v>
      </c>
      <c r="D1502" s="138">
        <f>D1503</f>
        <v>0</v>
      </c>
    </row>
    <row r="1503" spans="1:4" s="97" customFormat="1" x14ac:dyDescent="0.2">
      <c r="A1503" s="141">
        <v>413900</v>
      </c>
      <c r="B1503" s="121" t="s">
        <v>99</v>
      </c>
      <c r="C1503" s="127">
        <v>500</v>
      </c>
      <c r="D1503" s="127">
        <v>0</v>
      </c>
    </row>
    <row r="1504" spans="1:4" s="139" customFormat="1" x14ac:dyDescent="0.2">
      <c r="A1504" s="130">
        <v>480000</v>
      </c>
      <c r="B1504" s="128" t="s">
        <v>149</v>
      </c>
      <c r="C1504" s="138">
        <f>C1505+0</f>
        <v>1000</v>
      </c>
      <c r="D1504" s="138">
        <f>D1505+0</f>
        <v>0</v>
      </c>
    </row>
    <row r="1505" spans="1:4" s="139" customFormat="1" x14ac:dyDescent="0.2">
      <c r="A1505" s="130">
        <v>488000</v>
      </c>
      <c r="B1505" s="128" t="s">
        <v>103</v>
      </c>
      <c r="C1505" s="138">
        <f>C1506</f>
        <v>1000</v>
      </c>
      <c r="D1505" s="138">
        <f>D1506</f>
        <v>0</v>
      </c>
    </row>
    <row r="1506" spans="1:4" s="97" customFormat="1" x14ac:dyDescent="0.2">
      <c r="A1506" s="120">
        <v>488100</v>
      </c>
      <c r="B1506" s="152" t="s">
        <v>103</v>
      </c>
      <c r="C1506" s="127">
        <v>1000</v>
      </c>
      <c r="D1506" s="127">
        <v>0</v>
      </c>
    </row>
    <row r="1507" spans="1:4" s="97" customFormat="1" x14ac:dyDescent="0.2">
      <c r="A1507" s="130">
        <v>510000</v>
      </c>
      <c r="B1507" s="128" t="s">
        <v>153</v>
      </c>
      <c r="C1507" s="138">
        <f>C1508</f>
        <v>10000</v>
      </c>
      <c r="D1507" s="138">
        <f>D1508</f>
        <v>0</v>
      </c>
    </row>
    <row r="1508" spans="1:4" s="97" customFormat="1" x14ac:dyDescent="0.2">
      <c r="A1508" s="130">
        <v>511000</v>
      </c>
      <c r="B1508" s="128" t="s">
        <v>154</v>
      </c>
      <c r="C1508" s="138">
        <f>SUM(C1509:C1509)</f>
        <v>10000</v>
      </c>
      <c r="D1508" s="138">
        <f>SUM(D1509:D1509)</f>
        <v>0</v>
      </c>
    </row>
    <row r="1509" spans="1:4" s="97" customFormat="1" x14ac:dyDescent="0.2">
      <c r="A1509" s="120">
        <v>511300</v>
      </c>
      <c r="B1509" s="121" t="s">
        <v>157</v>
      </c>
      <c r="C1509" s="127">
        <v>10000</v>
      </c>
      <c r="D1509" s="127">
        <v>0</v>
      </c>
    </row>
    <row r="1510" spans="1:4" s="139" customFormat="1" x14ac:dyDescent="0.2">
      <c r="A1510" s="130">
        <v>630000</v>
      </c>
      <c r="B1510" s="128" t="s">
        <v>194</v>
      </c>
      <c r="C1510" s="138">
        <f>0+C1511</f>
        <v>121000</v>
      </c>
      <c r="D1510" s="138">
        <f>0+D1511</f>
        <v>0</v>
      </c>
    </row>
    <row r="1511" spans="1:4" s="139" customFormat="1" ht="46.5" x14ac:dyDescent="0.2">
      <c r="A1511" s="130">
        <v>638000</v>
      </c>
      <c r="B1511" s="128" t="s">
        <v>127</v>
      </c>
      <c r="C1511" s="138">
        <f>C1512</f>
        <v>121000</v>
      </c>
      <c r="D1511" s="138">
        <f>D1512</f>
        <v>0</v>
      </c>
    </row>
    <row r="1512" spans="1:4" s="97" customFormat="1" x14ac:dyDescent="0.2">
      <c r="A1512" s="120">
        <v>638100</v>
      </c>
      <c r="B1512" s="121" t="s">
        <v>199</v>
      </c>
      <c r="C1512" s="127">
        <v>121000</v>
      </c>
      <c r="D1512" s="127">
        <v>0</v>
      </c>
    </row>
    <row r="1513" spans="1:4" s="97" customFormat="1" x14ac:dyDescent="0.2">
      <c r="A1513" s="142"/>
      <c r="B1513" s="133" t="s">
        <v>236</v>
      </c>
      <c r="C1513" s="140">
        <f t="shared" ref="C1513:D1513" si="171">C1483+C1504+C1507+C1510</f>
        <v>6156800</v>
      </c>
      <c r="D1513" s="140">
        <f t="shared" si="171"/>
        <v>0</v>
      </c>
    </row>
    <row r="1514" spans="1:4" s="97" customFormat="1" x14ac:dyDescent="0.2">
      <c r="A1514" s="108"/>
      <c r="B1514" s="109"/>
      <c r="C1514" s="137"/>
      <c r="D1514" s="137"/>
    </row>
    <row r="1515" spans="1:4" s="97" customFormat="1" x14ac:dyDescent="0.2">
      <c r="A1515" s="118"/>
      <c r="B1515" s="109"/>
      <c r="C1515" s="137"/>
      <c r="D1515" s="137"/>
    </row>
    <row r="1516" spans="1:4" s="97" customFormat="1" x14ac:dyDescent="0.2">
      <c r="A1516" s="120" t="s">
        <v>596</v>
      </c>
      <c r="B1516" s="128"/>
      <c r="C1516" s="137"/>
      <c r="D1516" s="137"/>
    </row>
    <row r="1517" spans="1:4" s="97" customFormat="1" x14ac:dyDescent="0.2">
      <c r="A1517" s="120" t="s">
        <v>248</v>
      </c>
      <c r="B1517" s="128"/>
      <c r="C1517" s="137"/>
      <c r="D1517" s="137"/>
    </row>
    <row r="1518" spans="1:4" s="97" customFormat="1" x14ac:dyDescent="0.2">
      <c r="A1518" s="120" t="s">
        <v>356</v>
      </c>
      <c r="B1518" s="128"/>
      <c r="C1518" s="137"/>
      <c r="D1518" s="137"/>
    </row>
    <row r="1519" spans="1:4" s="97" customFormat="1" x14ac:dyDescent="0.2">
      <c r="A1519" s="120" t="s">
        <v>530</v>
      </c>
      <c r="B1519" s="128"/>
      <c r="C1519" s="137"/>
      <c r="D1519" s="137"/>
    </row>
    <row r="1520" spans="1:4" s="97" customFormat="1" x14ac:dyDescent="0.2">
      <c r="A1520" s="120"/>
      <c r="B1520" s="122"/>
      <c r="C1520" s="110"/>
      <c r="D1520" s="110"/>
    </row>
    <row r="1521" spans="1:4" s="97" customFormat="1" x14ac:dyDescent="0.2">
      <c r="A1521" s="130">
        <v>410000</v>
      </c>
      <c r="B1521" s="124" t="s">
        <v>87</v>
      </c>
      <c r="C1521" s="138">
        <f t="shared" ref="C1521" si="172">C1522+C1527</f>
        <v>1860200</v>
      </c>
      <c r="D1521" s="138">
        <f t="shared" ref="D1521" si="173">D1522+D1527</f>
        <v>0</v>
      </c>
    </row>
    <row r="1522" spans="1:4" s="97" customFormat="1" x14ac:dyDescent="0.2">
      <c r="A1522" s="130">
        <v>411000</v>
      </c>
      <c r="B1522" s="124" t="s">
        <v>204</v>
      </c>
      <c r="C1522" s="138">
        <f t="shared" ref="C1522" si="174">SUM(C1523:C1526)</f>
        <v>1111100</v>
      </c>
      <c r="D1522" s="138">
        <f t="shared" ref="D1522" si="175">SUM(D1523:D1526)</f>
        <v>0</v>
      </c>
    </row>
    <row r="1523" spans="1:4" s="97" customFormat="1" x14ac:dyDescent="0.2">
      <c r="A1523" s="120">
        <v>411100</v>
      </c>
      <c r="B1523" s="121" t="s">
        <v>88</v>
      </c>
      <c r="C1523" s="127">
        <v>1039000</v>
      </c>
      <c r="D1523" s="127">
        <v>0</v>
      </c>
    </row>
    <row r="1524" spans="1:4" s="97" customFormat="1" ht="46.5" x14ac:dyDescent="0.2">
      <c r="A1524" s="120">
        <v>411200</v>
      </c>
      <c r="B1524" s="121" t="s">
        <v>217</v>
      </c>
      <c r="C1524" s="127">
        <v>41700</v>
      </c>
      <c r="D1524" s="127">
        <v>0</v>
      </c>
    </row>
    <row r="1525" spans="1:4" s="97" customFormat="1" ht="46.5" x14ac:dyDescent="0.2">
      <c r="A1525" s="120">
        <v>411300</v>
      </c>
      <c r="B1525" s="121" t="s">
        <v>89</v>
      </c>
      <c r="C1525" s="127">
        <v>20000</v>
      </c>
      <c r="D1525" s="127">
        <v>0</v>
      </c>
    </row>
    <row r="1526" spans="1:4" s="97" customFormat="1" x14ac:dyDescent="0.2">
      <c r="A1526" s="120">
        <v>411400</v>
      </c>
      <c r="B1526" s="121" t="s">
        <v>90</v>
      </c>
      <c r="C1526" s="127">
        <v>10400</v>
      </c>
      <c r="D1526" s="127">
        <v>0</v>
      </c>
    </row>
    <row r="1527" spans="1:4" s="97" customFormat="1" x14ac:dyDescent="0.2">
      <c r="A1527" s="130">
        <v>412000</v>
      </c>
      <c r="B1527" s="128" t="s">
        <v>209</v>
      </c>
      <c r="C1527" s="138">
        <f>SUM(C1528:C1538)</f>
        <v>749100</v>
      </c>
      <c r="D1527" s="138">
        <f>SUM(D1528:D1538)</f>
        <v>0</v>
      </c>
    </row>
    <row r="1528" spans="1:4" s="97" customFormat="1" x14ac:dyDescent="0.2">
      <c r="A1528" s="120">
        <v>412100</v>
      </c>
      <c r="B1528" s="121" t="s">
        <v>91</v>
      </c>
      <c r="C1528" s="127">
        <v>26900</v>
      </c>
      <c r="D1528" s="127">
        <v>0</v>
      </c>
    </row>
    <row r="1529" spans="1:4" s="97" customFormat="1" ht="46.5" x14ac:dyDescent="0.2">
      <c r="A1529" s="120">
        <v>412200</v>
      </c>
      <c r="B1529" s="121" t="s">
        <v>218</v>
      </c>
      <c r="C1529" s="127">
        <v>35700</v>
      </c>
      <c r="D1529" s="127">
        <v>0</v>
      </c>
    </row>
    <row r="1530" spans="1:4" s="97" customFormat="1" x14ac:dyDescent="0.2">
      <c r="A1530" s="120">
        <v>412300</v>
      </c>
      <c r="B1530" s="121" t="s">
        <v>92</v>
      </c>
      <c r="C1530" s="127">
        <v>7100</v>
      </c>
      <c r="D1530" s="127">
        <v>0</v>
      </c>
    </row>
    <row r="1531" spans="1:4" s="97" customFormat="1" x14ac:dyDescent="0.2">
      <c r="A1531" s="120">
        <v>412500</v>
      </c>
      <c r="B1531" s="121" t="s">
        <v>94</v>
      </c>
      <c r="C1531" s="127">
        <v>12500</v>
      </c>
      <c r="D1531" s="127">
        <v>0</v>
      </c>
    </row>
    <row r="1532" spans="1:4" s="97" customFormat="1" x14ac:dyDescent="0.2">
      <c r="A1532" s="120">
        <v>412600</v>
      </c>
      <c r="B1532" s="121" t="s">
        <v>219</v>
      </c>
      <c r="C1532" s="127">
        <v>44100</v>
      </c>
      <c r="D1532" s="127">
        <v>0</v>
      </c>
    </row>
    <row r="1533" spans="1:4" s="97" customFormat="1" x14ac:dyDescent="0.2">
      <c r="A1533" s="120">
        <v>412700</v>
      </c>
      <c r="B1533" s="121" t="s">
        <v>206</v>
      </c>
      <c r="C1533" s="127">
        <v>32300</v>
      </c>
      <c r="D1533" s="127">
        <v>0</v>
      </c>
    </row>
    <row r="1534" spans="1:4" s="97" customFormat="1" ht="46.5" x14ac:dyDescent="0.2">
      <c r="A1534" s="120">
        <v>412700</v>
      </c>
      <c r="B1534" s="121" t="s">
        <v>597</v>
      </c>
      <c r="C1534" s="127">
        <v>582000</v>
      </c>
      <c r="D1534" s="127">
        <v>0</v>
      </c>
    </row>
    <row r="1535" spans="1:4" s="97" customFormat="1" x14ac:dyDescent="0.2">
      <c r="A1535" s="120">
        <v>412900</v>
      </c>
      <c r="B1535" s="129" t="s">
        <v>531</v>
      </c>
      <c r="C1535" s="127">
        <v>500</v>
      </c>
      <c r="D1535" s="127">
        <v>0</v>
      </c>
    </row>
    <row r="1536" spans="1:4" s="97" customFormat="1" x14ac:dyDescent="0.2">
      <c r="A1536" s="120">
        <v>412900</v>
      </c>
      <c r="B1536" s="129" t="s">
        <v>316</v>
      </c>
      <c r="C1536" s="127">
        <v>2600</v>
      </c>
      <c r="D1536" s="127">
        <v>0</v>
      </c>
    </row>
    <row r="1537" spans="1:4" s="97" customFormat="1" ht="46.5" x14ac:dyDescent="0.2">
      <c r="A1537" s="120">
        <v>412900</v>
      </c>
      <c r="B1537" s="129" t="s">
        <v>317</v>
      </c>
      <c r="C1537" s="127">
        <v>3200</v>
      </c>
      <c r="D1537" s="127">
        <v>0</v>
      </c>
    </row>
    <row r="1538" spans="1:4" s="97" customFormat="1" ht="46.5" x14ac:dyDescent="0.2">
      <c r="A1538" s="120">
        <v>412900</v>
      </c>
      <c r="B1538" s="129" t="s">
        <v>318</v>
      </c>
      <c r="C1538" s="127">
        <v>2200</v>
      </c>
      <c r="D1538" s="127">
        <v>0</v>
      </c>
    </row>
    <row r="1539" spans="1:4" s="97" customFormat="1" x14ac:dyDescent="0.2">
      <c r="A1539" s="130">
        <v>510000</v>
      </c>
      <c r="B1539" s="128" t="s">
        <v>153</v>
      </c>
      <c r="C1539" s="138">
        <f>C1540+C1543+0</f>
        <v>330000</v>
      </c>
      <c r="D1539" s="138">
        <f>D1540+D1543+0</f>
        <v>0</v>
      </c>
    </row>
    <row r="1540" spans="1:4" s="97" customFormat="1" x14ac:dyDescent="0.2">
      <c r="A1540" s="130">
        <v>511000</v>
      </c>
      <c r="B1540" s="128" t="s">
        <v>154</v>
      </c>
      <c r="C1540" s="138">
        <f t="shared" ref="C1540" si="176">SUM(C1541:C1542)</f>
        <v>330000</v>
      </c>
      <c r="D1540" s="138">
        <f t="shared" ref="D1540" si="177">SUM(D1541:D1542)</f>
        <v>0</v>
      </c>
    </row>
    <row r="1541" spans="1:4" s="97" customFormat="1" x14ac:dyDescent="0.2">
      <c r="A1541" s="120">
        <v>511300</v>
      </c>
      <c r="B1541" s="121" t="s">
        <v>157</v>
      </c>
      <c r="C1541" s="127">
        <v>130000</v>
      </c>
      <c r="D1541" s="127">
        <v>0</v>
      </c>
    </row>
    <row r="1542" spans="1:4" s="97" customFormat="1" x14ac:dyDescent="0.2">
      <c r="A1542" s="120">
        <v>511700</v>
      </c>
      <c r="B1542" s="121" t="s">
        <v>160</v>
      </c>
      <c r="C1542" s="127">
        <v>200000</v>
      </c>
      <c r="D1542" s="127">
        <v>0</v>
      </c>
    </row>
    <row r="1543" spans="1:4" s="139" customFormat="1" ht="46.5" x14ac:dyDescent="0.2">
      <c r="A1543" s="130">
        <v>516000</v>
      </c>
      <c r="B1543" s="128" t="s">
        <v>164</v>
      </c>
      <c r="C1543" s="138">
        <f>C1544</f>
        <v>0</v>
      </c>
      <c r="D1543" s="138">
        <f>D1544</f>
        <v>0</v>
      </c>
    </row>
    <row r="1544" spans="1:4" s="97" customFormat="1" ht="46.5" x14ac:dyDescent="0.2">
      <c r="A1544" s="120">
        <v>516100</v>
      </c>
      <c r="B1544" s="121" t="s">
        <v>164</v>
      </c>
      <c r="C1544" s="127">
        <v>0</v>
      </c>
      <c r="D1544" s="127">
        <v>0</v>
      </c>
    </row>
    <row r="1545" spans="1:4" s="97" customFormat="1" x14ac:dyDescent="0.2">
      <c r="A1545" s="142"/>
      <c r="B1545" s="133" t="s">
        <v>236</v>
      </c>
      <c r="C1545" s="140">
        <f>C1521+C1539+0</f>
        <v>2190200</v>
      </c>
      <c r="D1545" s="140">
        <f>D1521+D1539+0</f>
        <v>0</v>
      </c>
    </row>
    <row r="1546" spans="1:4" s="97" customFormat="1" x14ac:dyDescent="0.2">
      <c r="A1546" s="108"/>
      <c r="B1546" s="109"/>
      <c r="C1546" s="137"/>
      <c r="D1546" s="137"/>
    </row>
    <row r="1547" spans="1:4" s="97" customFormat="1" x14ac:dyDescent="0.2">
      <c r="A1547" s="118"/>
      <c r="B1547" s="109"/>
      <c r="C1547" s="137"/>
      <c r="D1547" s="137"/>
    </row>
    <row r="1548" spans="1:4" s="97" customFormat="1" x14ac:dyDescent="0.2">
      <c r="A1548" s="120" t="s">
        <v>598</v>
      </c>
      <c r="B1548" s="128"/>
      <c r="C1548" s="137"/>
      <c r="D1548" s="137"/>
    </row>
    <row r="1549" spans="1:4" s="97" customFormat="1" x14ac:dyDescent="0.2">
      <c r="A1549" s="120" t="s">
        <v>249</v>
      </c>
      <c r="B1549" s="128"/>
      <c r="C1549" s="137"/>
      <c r="D1549" s="137"/>
    </row>
    <row r="1550" spans="1:4" s="97" customFormat="1" x14ac:dyDescent="0.2">
      <c r="A1550" s="120" t="s">
        <v>347</v>
      </c>
      <c r="B1550" s="128"/>
      <c r="C1550" s="137"/>
      <c r="D1550" s="137"/>
    </row>
    <row r="1551" spans="1:4" s="97" customFormat="1" x14ac:dyDescent="0.2">
      <c r="A1551" s="120" t="s">
        <v>530</v>
      </c>
      <c r="B1551" s="128"/>
      <c r="C1551" s="137"/>
      <c r="D1551" s="137"/>
    </row>
    <row r="1552" spans="1:4" s="97" customFormat="1" x14ac:dyDescent="0.2">
      <c r="A1552" s="120"/>
      <c r="B1552" s="158"/>
      <c r="C1552" s="110"/>
      <c r="D1552" s="110"/>
    </row>
    <row r="1553" spans="1:4" s="97" customFormat="1" x14ac:dyDescent="0.2">
      <c r="A1553" s="130">
        <v>410000</v>
      </c>
      <c r="B1553" s="124" t="s">
        <v>87</v>
      </c>
      <c r="C1553" s="138">
        <f>C1554+C1559+0</f>
        <v>2151000.0000000005</v>
      </c>
      <c r="D1553" s="138">
        <f>D1554+D1559+0</f>
        <v>0</v>
      </c>
    </row>
    <row r="1554" spans="1:4" s="97" customFormat="1" x14ac:dyDescent="0.2">
      <c r="A1554" s="130">
        <v>411000</v>
      </c>
      <c r="B1554" s="124" t="s">
        <v>204</v>
      </c>
      <c r="C1554" s="138">
        <f t="shared" ref="C1554" si="178">SUM(C1555:C1558)</f>
        <v>1640000</v>
      </c>
      <c r="D1554" s="138">
        <f t="shared" ref="D1554" si="179">SUM(D1555:D1558)</f>
        <v>0</v>
      </c>
    </row>
    <row r="1555" spans="1:4" s="97" customFormat="1" x14ac:dyDescent="0.2">
      <c r="A1555" s="120">
        <v>411100</v>
      </c>
      <c r="B1555" s="121" t="s">
        <v>88</v>
      </c>
      <c r="C1555" s="127">
        <v>1530000</v>
      </c>
      <c r="D1555" s="127">
        <v>0</v>
      </c>
    </row>
    <row r="1556" spans="1:4" s="97" customFormat="1" ht="46.5" x14ac:dyDescent="0.2">
      <c r="A1556" s="120">
        <v>411200</v>
      </c>
      <c r="B1556" s="121" t="s">
        <v>217</v>
      </c>
      <c r="C1556" s="127">
        <v>55000</v>
      </c>
      <c r="D1556" s="127">
        <v>0</v>
      </c>
    </row>
    <row r="1557" spans="1:4" s="97" customFormat="1" ht="46.5" x14ac:dyDescent="0.2">
      <c r="A1557" s="120">
        <v>411300</v>
      </c>
      <c r="B1557" s="121" t="s">
        <v>89</v>
      </c>
      <c r="C1557" s="127">
        <v>40000</v>
      </c>
      <c r="D1557" s="127">
        <v>0</v>
      </c>
    </row>
    <row r="1558" spans="1:4" s="97" customFormat="1" x14ac:dyDescent="0.2">
      <c r="A1558" s="120">
        <v>411400</v>
      </c>
      <c r="B1558" s="121" t="s">
        <v>90</v>
      </c>
      <c r="C1558" s="127">
        <v>15000</v>
      </c>
      <c r="D1558" s="127">
        <v>0</v>
      </c>
    </row>
    <row r="1559" spans="1:4" s="97" customFormat="1" x14ac:dyDescent="0.2">
      <c r="A1559" s="130">
        <v>412000</v>
      </c>
      <c r="B1559" s="128" t="s">
        <v>209</v>
      </c>
      <c r="C1559" s="138">
        <f>SUM(C1560:C1568)</f>
        <v>511000.00000000029</v>
      </c>
      <c r="D1559" s="138">
        <f>SUM(D1560:D1568)</f>
        <v>0</v>
      </c>
    </row>
    <row r="1560" spans="1:4" s="97" customFormat="1" ht="46.5" x14ac:dyDescent="0.2">
      <c r="A1560" s="120">
        <v>412200</v>
      </c>
      <c r="B1560" s="121" t="s">
        <v>218</v>
      </c>
      <c r="C1560" s="127">
        <v>89999.999999999971</v>
      </c>
      <c r="D1560" s="127">
        <v>0</v>
      </c>
    </row>
    <row r="1561" spans="1:4" s="97" customFormat="1" x14ac:dyDescent="0.2">
      <c r="A1561" s="120">
        <v>412300</v>
      </c>
      <c r="B1561" s="121" t="s">
        <v>92</v>
      </c>
      <c r="C1561" s="127">
        <v>32000</v>
      </c>
      <c r="D1561" s="127">
        <v>0</v>
      </c>
    </row>
    <row r="1562" spans="1:4" s="97" customFormat="1" x14ac:dyDescent="0.2">
      <c r="A1562" s="120">
        <v>412500</v>
      </c>
      <c r="B1562" s="121" t="s">
        <v>94</v>
      </c>
      <c r="C1562" s="127">
        <v>40000</v>
      </c>
      <c r="D1562" s="127">
        <v>0</v>
      </c>
    </row>
    <row r="1563" spans="1:4" s="97" customFormat="1" x14ac:dyDescent="0.2">
      <c r="A1563" s="120">
        <v>412600</v>
      </c>
      <c r="B1563" s="121" t="s">
        <v>219</v>
      </c>
      <c r="C1563" s="127">
        <v>94999.999999999985</v>
      </c>
      <c r="D1563" s="127">
        <v>0</v>
      </c>
    </row>
    <row r="1564" spans="1:4" s="97" customFormat="1" x14ac:dyDescent="0.2">
      <c r="A1564" s="120">
        <v>412700</v>
      </c>
      <c r="B1564" s="121" t="s">
        <v>206</v>
      </c>
      <c r="C1564" s="127">
        <v>30000</v>
      </c>
      <c r="D1564" s="127">
        <v>0</v>
      </c>
    </row>
    <row r="1565" spans="1:4" s="97" customFormat="1" x14ac:dyDescent="0.2">
      <c r="A1565" s="120">
        <v>412900</v>
      </c>
      <c r="B1565" s="129" t="s">
        <v>299</v>
      </c>
      <c r="C1565" s="127">
        <v>200000.00000000035</v>
      </c>
      <c r="D1565" s="127">
        <v>0</v>
      </c>
    </row>
    <row r="1566" spans="1:4" s="97" customFormat="1" x14ac:dyDescent="0.2">
      <c r="A1566" s="120">
        <v>412900</v>
      </c>
      <c r="B1566" s="129" t="s">
        <v>316</v>
      </c>
      <c r="C1566" s="127">
        <v>4000</v>
      </c>
      <c r="D1566" s="127">
        <v>0</v>
      </c>
    </row>
    <row r="1567" spans="1:4" s="97" customFormat="1" ht="46.5" x14ac:dyDescent="0.2">
      <c r="A1567" s="120">
        <v>412900</v>
      </c>
      <c r="B1567" s="129" t="s">
        <v>318</v>
      </c>
      <c r="C1567" s="127">
        <v>10000</v>
      </c>
      <c r="D1567" s="127">
        <v>0</v>
      </c>
    </row>
    <row r="1568" spans="1:4" s="97" customFormat="1" x14ac:dyDescent="0.2">
      <c r="A1568" s="120">
        <v>412900</v>
      </c>
      <c r="B1568" s="121" t="s">
        <v>301</v>
      </c>
      <c r="C1568" s="127">
        <v>10000</v>
      </c>
      <c r="D1568" s="127">
        <v>0</v>
      </c>
    </row>
    <row r="1569" spans="1:4" s="97" customFormat="1" x14ac:dyDescent="0.2">
      <c r="A1569" s="130">
        <v>510000</v>
      </c>
      <c r="B1569" s="128" t="s">
        <v>153</v>
      </c>
      <c r="C1569" s="138">
        <f>C1570+C1572</f>
        <v>18000</v>
      </c>
      <c r="D1569" s="138">
        <f>D1570+D1572</f>
        <v>0</v>
      </c>
    </row>
    <row r="1570" spans="1:4" s="97" customFormat="1" x14ac:dyDescent="0.2">
      <c r="A1570" s="130">
        <v>511000</v>
      </c>
      <c r="B1570" s="124" t="s">
        <v>154</v>
      </c>
      <c r="C1570" s="138">
        <f>SUM(C1571:C1571)</f>
        <v>10000</v>
      </c>
      <c r="D1570" s="138">
        <f>SUM(D1571:D1571)</f>
        <v>0</v>
      </c>
    </row>
    <row r="1571" spans="1:4" s="97" customFormat="1" x14ac:dyDescent="0.2">
      <c r="A1571" s="120">
        <v>511300</v>
      </c>
      <c r="B1571" s="121" t="s">
        <v>157</v>
      </c>
      <c r="C1571" s="127">
        <v>10000</v>
      </c>
      <c r="D1571" s="127">
        <v>0</v>
      </c>
    </row>
    <row r="1572" spans="1:4" s="139" customFormat="1" ht="46.5" x14ac:dyDescent="0.2">
      <c r="A1572" s="130">
        <v>516000</v>
      </c>
      <c r="B1572" s="128" t="s">
        <v>164</v>
      </c>
      <c r="C1572" s="138">
        <f>C1573</f>
        <v>8000</v>
      </c>
      <c r="D1572" s="138">
        <f>D1573</f>
        <v>0</v>
      </c>
    </row>
    <row r="1573" spans="1:4" s="97" customFormat="1" ht="46.5" x14ac:dyDescent="0.2">
      <c r="A1573" s="120">
        <v>516100</v>
      </c>
      <c r="B1573" s="121" t="s">
        <v>164</v>
      </c>
      <c r="C1573" s="127">
        <v>8000</v>
      </c>
      <c r="D1573" s="127">
        <v>0</v>
      </c>
    </row>
    <row r="1574" spans="1:4" s="139" customFormat="1" x14ac:dyDescent="0.2">
      <c r="A1574" s="130">
        <v>630000</v>
      </c>
      <c r="B1574" s="128" t="s">
        <v>194</v>
      </c>
      <c r="C1574" s="138">
        <f>0+C1575</f>
        <v>30000</v>
      </c>
      <c r="D1574" s="138">
        <f>0+D1575</f>
        <v>0</v>
      </c>
    </row>
    <row r="1575" spans="1:4" s="139" customFormat="1" ht="46.5" x14ac:dyDescent="0.2">
      <c r="A1575" s="130">
        <v>638000</v>
      </c>
      <c r="B1575" s="128" t="s">
        <v>127</v>
      </c>
      <c r="C1575" s="138">
        <f>C1576</f>
        <v>30000</v>
      </c>
      <c r="D1575" s="138">
        <f>D1576</f>
        <v>0</v>
      </c>
    </row>
    <row r="1576" spans="1:4" s="97" customFormat="1" x14ac:dyDescent="0.2">
      <c r="A1576" s="120">
        <v>638100</v>
      </c>
      <c r="B1576" s="121" t="s">
        <v>199</v>
      </c>
      <c r="C1576" s="127">
        <v>30000</v>
      </c>
      <c r="D1576" s="127">
        <v>0</v>
      </c>
    </row>
    <row r="1577" spans="1:4" s="97" customFormat="1" x14ac:dyDescent="0.2">
      <c r="A1577" s="142"/>
      <c r="B1577" s="133" t="s">
        <v>236</v>
      </c>
      <c r="C1577" s="140">
        <f>C1553+C1569+C1574</f>
        <v>2199000.0000000005</v>
      </c>
      <c r="D1577" s="140">
        <f>D1553+D1569+D1574</f>
        <v>0</v>
      </c>
    </row>
    <row r="1578" spans="1:4" s="97" customFormat="1" x14ac:dyDescent="0.2">
      <c r="A1578" s="108"/>
      <c r="B1578" s="109"/>
      <c r="C1578" s="110"/>
      <c r="D1578" s="110"/>
    </row>
    <row r="1579" spans="1:4" s="97" customFormat="1" x14ac:dyDescent="0.2">
      <c r="A1579" s="118"/>
      <c r="B1579" s="109"/>
      <c r="C1579" s="137"/>
      <c r="D1579" s="137"/>
    </row>
    <row r="1580" spans="1:4" s="97" customFormat="1" x14ac:dyDescent="0.2">
      <c r="A1580" s="120" t="s">
        <v>599</v>
      </c>
      <c r="B1580" s="121"/>
      <c r="C1580" s="137"/>
      <c r="D1580" s="137"/>
    </row>
    <row r="1581" spans="1:4" s="97" customFormat="1" x14ac:dyDescent="0.2">
      <c r="A1581" s="120" t="s">
        <v>249</v>
      </c>
      <c r="B1581" s="121"/>
      <c r="C1581" s="137"/>
      <c r="D1581" s="137"/>
    </row>
    <row r="1582" spans="1:4" s="97" customFormat="1" x14ac:dyDescent="0.2">
      <c r="A1582" s="120" t="s">
        <v>356</v>
      </c>
      <c r="B1582" s="128"/>
      <c r="C1582" s="137"/>
      <c r="D1582" s="137"/>
    </row>
    <row r="1583" spans="1:4" s="97" customFormat="1" x14ac:dyDescent="0.2">
      <c r="A1583" s="120" t="s">
        <v>530</v>
      </c>
      <c r="B1583" s="128"/>
      <c r="C1583" s="137"/>
      <c r="D1583" s="137"/>
    </row>
    <row r="1584" spans="1:4" s="97" customFormat="1" x14ac:dyDescent="0.2">
      <c r="A1584" s="120"/>
      <c r="B1584" s="122"/>
      <c r="C1584" s="110"/>
      <c r="D1584" s="110"/>
    </row>
    <row r="1585" spans="1:4" s="97" customFormat="1" x14ac:dyDescent="0.2">
      <c r="A1585" s="130">
        <v>410000</v>
      </c>
      <c r="B1585" s="124" t="s">
        <v>87</v>
      </c>
      <c r="C1585" s="138">
        <f t="shared" ref="C1585" si="180">C1586+C1591</f>
        <v>5584200</v>
      </c>
      <c r="D1585" s="138">
        <f t="shared" ref="D1585" si="181">D1586+D1591</f>
        <v>0</v>
      </c>
    </row>
    <row r="1586" spans="1:4" s="97" customFormat="1" x14ac:dyDescent="0.2">
      <c r="A1586" s="130">
        <v>411000</v>
      </c>
      <c r="B1586" s="124" t="s">
        <v>204</v>
      </c>
      <c r="C1586" s="138">
        <f t="shared" ref="C1586" si="182">SUM(C1587:C1590)</f>
        <v>5227000</v>
      </c>
      <c r="D1586" s="138">
        <f t="shared" ref="D1586" si="183">SUM(D1587:D1590)</f>
        <v>0</v>
      </c>
    </row>
    <row r="1587" spans="1:4" s="97" customFormat="1" x14ac:dyDescent="0.2">
      <c r="A1587" s="120">
        <v>411100</v>
      </c>
      <c r="B1587" s="121" t="s">
        <v>88</v>
      </c>
      <c r="C1587" s="127">
        <v>4750000</v>
      </c>
      <c r="D1587" s="127">
        <v>0</v>
      </c>
    </row>
    <row r="1588" spans="1:4" s="97" customFormat="1" ht="46.5" x14ac:dyDescent="0.2">
      <c r="A1588" s="120">
        <v>411200</v>
      </c>
      <c r="B1588" s="121" t="s">
        <v>217</v>
      </c>
      <c r="C1588" s="127">
        <v>200000</v>
      </c>
      <c r="D1588" s="127">
        <v>0</v>
      </c>
    </row>
    <row r="1589" spans="1:4" s="97" customFormat="1" ht="46.5" x14ac:dyDescent="0.2">
      <c r="A1589" s="120">
        <v>411300</v>
      </c>
      <c r="B1589" s="121" t="s">
        <v>89</v>
      </c>
      <c r="C1589" s="127">
        <v>140000</v>
      </c>
      <c r="D1589" s="127">
        <v>0</v>
      </c>
    </row>
    <row r="1590" spans="1:4" s="97" customFormat="1" x14ac:dyDescent="0.2">
      <c r="A1590" s="120">
        <v>411400</v>
      </c>
      <c r="B1590" s="121" t="s">
        <v>90</v>
      </c>
      <c r="C1590" s="127">
        <v>137000.00000000006</v>
      </c>
      <c r="D1590" s="127">
        <v>0</v>
      </c>
    </row>
    <row r="1591" spans="1:4" s="97" customFormat="1" x14ac:dyDescent="0.2">
      <c r="A1591" s="130">
        <v>412000</v>
      </c>
      <c r="B1591" s="128" t="s">
        <v>209</v>
      </c>
      <c r="C1591" s="138">
        <f>SUM(C1592:C1602)</f>
        <v>357200</v>
      </c>
      <c r="D1591" s="138">
        <f>SUM(D1592:D1602)</f>
        <v>0</v>
      </c>
    </row>
    <row r="1592" spans="1:4" s="97" customFormat="1" x14ac:dyDescent="0.2">
      <c r="A1592" s="141">
        <v>412100</v>
      </c>
      <c r="B1592" s="121" t="s">
        <v>91</v>
      </c>
      <c r="C1592" s="127">
        <v>3000</v>
      </c>
      <c r="D1592" s="127">
        <v>0</v>
      </c>
    </row>
    <row r="1593" spans="1:4" s="97" customFormat="1" ht="46.5" x14ac:dyDescent="0.2">
      <c r="A1593" s="120">
        <v>412200</v>
      </c>
      <c r="B1593" s="121" t="s">
        <v>218</v>
      </c>
      <c r="C1593" s="127">
        <v>120000</v>
      </c>
      <c r="D1593" s="127">
        <v>0</v>
      </c>
    </row>
    <row r="1594" spans="1:4" s="97" customFormat="1" x14ac:dyDescent="0.2">
      <c r="A1594" s="120">
        <v>412300</v>
      </c>
      <c r="B1594" s="121" t="s">
        <v>92</v>
      </c>
      <c r="C1594" s="127">
        <v>108000</v>
      </c>
      <c r="D1594" s="127">
        <v>0</v>
      </c>
    </row>
    <row r="1595" spans="1:4" s="97" customFormat="1" x14ac:dyDescent="0.2">
      <c r="A1595" s="120">
        <v>412500</v>
      </c>
      <c r="B1595" s="121" t="s">
        <v>94</v>
      </c>
      <c r="C1595" s="127">
        <v>24000</v>
      </c>
      <c r="D1595" s="127">
        <v>0</v>
      </c>
    </row>
    <row r="1596" spans="1:4" s="97" customFormat="1" x14ac:dyDescent="0.2">
      <c r="A1596" s="120">
        <v>412600</v>
      </c>
      <c r="B1596" s="121" t="s">
        <v>219</v>
      </c>
      <c r="C1596" s="127">
        <v>27000</v>
      </c>
      <c r="D1596" s="127">
        <v>0</v>
      </c>
    </row>
    <row r="1597" spans="1:4" s="97" customFormat="1" x14ac:dyDescent="0.2">
      <c r="A1597" s="120">
        <v>412700</v>
      </c>
      <c r="B1597" s="121" t="s">
        <v>206</v>
      </c>
      <c r="C1597" s="127">
        <v>45000</v>
      </c>
      <c r="D1597" s="127">
        <v>0</v>
      </c>
    </row>
    <row r="1598" spans="1:4" s="97" customFormat="1" x14ac:dyDescent="0.2">
      <c r="A1598" s="120">
        <v>412900</v>
      </c>
      <c r="B1598" s="129" t="s">
        <v>531</v>
      </c>
      <c r="C1598" s="127">
        <v>6000</v>
      </c>
      <c r="D1598" s="127">
        <v>0</v>
      </c>
    </row>
    <row r="1599" spans="1:4" s="97" customFormat="1" x14ac:dyDescent="0.2">
      <c r="A1599" s="120">
        <v>412900</v>
      </c>
      <c r="B1599" s="129" t="s">
        <v>316</v>
      </c>
      <c r="C1599" s="127">
        <v>7000</v>
      </c>
      <c r="D1599" s="127">
        <v>0</v>
      </c>
    </row>
    <row r="1600" spans="1:4" s="97" customFormat="1" ht="46.5" x14ac:dyDescent="0.2">
      <c r="A1600" s="120">
        <v>412900</v>
      </c>
      <c r="B1600" s="129" t="s">
        <v>317</v>
      </c>
      <c r="C1600" s="127">
        <v>2200</v>
      </c>
      <c r="D1600" s="127">
        <v>0</v>
      </c>
    </row>
    <row r="1601" spans="1:4" s="97" customFormat="1" ht="46.5" x14ac:dyDescent="0.2">
      <c r="A1601" s="120">
        <v>412900</v>
      </c>
      <c r="B1601" s="129" t="s">
        <v>318</v>
      </c>
      <c r="C1601" s="127">
        <v>12000</v>
      </c>
      <c r="D1601" s="127">
        <v>0</v>
      </c>
    </row>
    <row r="1602" spans="1:4" s="97" customFormat="1" x14ac:dyDescent="0.2">
      <c r="A1602" s="120">
        <v>412900</v>
      </c>
      <c r="B1602" s="121" t="s">
        <v>301</v>
      </c>
      <c r="C1602" s="127">
        <v>3000</v>
      </c>
      <c r="D1602" s="127">
        <v>0</v>
      </c>
    </row>
    <row r="1603" spans="1:4" s="97" customFormat="1" x14ac:dyDescent="0.2">
      <c r="A1603" s="130">
        <v>510000</v>
      </c>
      <c r="B1603" s="128" t="s">
        <v>153</v>
      </c>
      <c r="C1603" s="138">
        <f>C1604+C1606</f>
        <v>83500</v>
      </c>
      <c r="D1603" s="138">
        <f>D1604+D1606</f>
        <v>0</v>
      </c>
    </row>
    <row r="1604" spans="1:4" s="97" customFormat="1" x14ac:dyDescent="0.2">
      <c r="A1604" s="130">
        <v>511000</v>
      </c>
      <c r="B1604" s="128" t="s">
        <v>154</v>
      </c>
      <c r="C1604" s="138">
        <f>SUM(C1605:C1605)</f>
        <v>80000</v>
      </c>
      <c r="D1604" s="138">
        <f>SUM(D1605:D1605)</f>
        <v>0</v>
      </c>
    </row>
    <row r="1605" spans="1:4" s="97" customFormat="1" x14ac:dyDescent="0.2">
      <c r="A1605" s="120">
        <v>511300</v>
      </c>
      <c r="B1605" s="121" t="s">
        <v>157</v>
      </c>
      <c r="C1605" s="127">
        <v>80000</v>
      </c>
      <c r="D1605" s="127">
        <v>0</v>
      </c>
    </row>
    <row r="1606" spans="1:4" s="139" customFormat="1" ht="46.5" x14ac:dyDescent="0.2">
      <c r="A1606" s="130">
        <v>516000</v>
      </c>
      <c r="B1606" s="128" t="s">
        <v>164</v>
      </c>
      <c r="C1606" s="138">
        <f>C1607</f>
        <v>3500</v>
      </c>
      <c r="D1606" s="138">
        <f>D1607</f>
        <v>0</v>
      </c>
    </row>
    <row r="1607" spans="1:4" s="97" customFormat="1" ht="46.5" x14ac:dyDescent="0.2">
      <c r="A1607" s="120">
        <v>516100</v>
      </c>
      <c r="B1607" s="121" t="s">
        <v>164</v>
      </c>
      <c r="C1607" s="127">
        <v>3500</v>
      </c>
      <c r="D1607" s="127">
        <v>0</v>
      </c>
    </row>
    <row r="1608" spans="1:4" s="139" customFormat="1" x14ac:dyDescent="0.2">
      <c r="A1608" s="130">
        <v>630000</v>
      </c>
      <c r="B1608" s="128" t="s">
        <v>194</v>
      </c>
      <c r="C1608" s="138">
        <f>0+C1609</f>
        <v>60000</v>
      </c>
      <c r="D1608" s="138">
        <f>0+D1609</f>
        <v>0</v>
      </c>
    </row>
    <row r="1609" spans="1:4" s="139" customFormat="1" ht="46.5" x14ac:dyDescent="0.2">
      <c r="A1609" s="130">
        <v>638000</v>
      </c>
      <c r="B1609" s="128" t="s">
        <v>127</v>
      </c>
      <c r="C1609" s="138">
        <f>C1610</f>
        <v>60000</v>
      </c>
      <c r="D1609" s="138">
        <f>D1610</f>
        <v>0</v>
      </c>
    </row>
    <row r="1610" spans="1:4" s="97" customFormat="1" x14ac:dyDescent="0.2">
      <c r="A1610" s="120">
        <v>638100</v>
      </c>
      <c r="B1610" s="121" t="s">
        <v>199</v>
      </c>
      <c r="C1610" s="127">
        <v>60000</v>
      </c>
      <c r="D1610" s="127">
        <v>0</v>
      </c>
    </row>
    <row r="1611" spans="1:4" s="97" customFormat="1" x14ac:dyDescent="0.2">
      <c r="A1611" s="142"/>
      <c r="B1611" s="133" t="s">
        <v>236</v>
      </c>
      <c r="C1611" s="140">
        <f>C1585+C1603+C1608</f>
        <v>5727700</v>
      </c>
      <c r="D1611" s="140">
        <f>D1585+D1603+D1608</f>
        <v>0</v>
      </c>
    </row>
    <row r="1612" spans="1:4" s="97" customFormat="1" x14ac:dyDescent="0.2">
      <c r="A1612" s="108"/>
      <c r="B1612" s="109"/>
      <c r="C1612" s="110"/>
      <c r="D1612" s="110"/>
    </row>
    <row r="1613" spans="1:4" s="97" customFormat="1" x14ac:dyDescent="0.2">
      <c r="A1613" s="118"/>
      <c r="B1613" s="109"/>
      <c r="C1613" s="137"/>
      <c r="D1613" s="137"/>
    </row>
    <row r="1614" spans="1:4" s="97" customFormat="1" x14ac:dyDescent="0.2">
      <c r="A1614" s="120" t="s">
        <v>600</v>
      </c>
      <c r="B1614" s="128"/>
      <c r="C1614" s="137"/>
      <c r="D1614" s="137"/>
    </row>
    <row r="1615" spans="1:4" s="97" customFormat="1" x14ac:dyDescent="0.2">
      <c r="A1615" s="120" t="s">
        <v>249</v>
      </c>
      <c r="B1615" s="128"/>
      <c r="C1615" s="137"/>
      <c r="D1615" s="137"/>
    </row>
    <row r="1616" spans="1:4" s="97" customFormat="1" x14ac:dyDescent="0.2">
      <c r="A1616" s="120" t="s">
        <v>373</v>
      </c>
      <c r="B1616" s="128"/>
      <c r="C1616" s="137"/>
      <c r="D1616" s="137"/>
    </row>
    <row r="1617" spans="1:4" s="97" customFormat="1" x14ac:dyDescent="0.2">
      <c r="A1617" s="120" t="s">
        <v>530</v>
      </c>
      <c r="B1617" s="128"/>
      <c r="C1617" s="137"/>
      <c r="D1617" s="137"/>
    </row>
    <row r="1618" spans="1:4" s="97" customFormat="1" x14ac:dyDescent="0.2">
      <c r="A1618" s="120"/>
      <c r="B1618" s="122"/>
      <c r="C1618" s="110"/>
      <c r="D1618" s="110"/>
    </row>
    <row r="1619" spans="1:4" s="97" customFormat="1" x14ac:dyDescent="0.2">
      <c r="A1619" s="130">
        <v>410000</v>
      </c>
      <c r="B1619" s="124" t="s">
        <v>87</v>
      </c>
      <c r="C1619" s="138">
        <f t="shared" ref="C1619" si="184">C1620+C1625</f>
        <v>1451900</v>
      </c>
      <c r="D1619" s="138">
        <f t="shared" ref="D1619" si="185">D1620+D1625</f>
        <v>0</v>
      </c>
    </row>
    <row r="1620" spans="1:4" s="97" customFormat="1" x14ac:dyDescent="0.2">
      <c r="A1620" s="130">
        <v>411000</v>
      </c>
      <c r="B1620" s="124" t="s">
        <v>204</v>
      </c>
      <c r="C1620" s="138">
        <f t="shared" ref="C1620" si="186">SUM(C1621:C1624)</f>
        <v>1372500</v>
      </c>
      <c r="D1620" s="138">
        <f t="shared" ref="D1620" si="187">SUM(D1621:D1624)</f>
        <v>0</v>
      </c>
    </row>
    <row r="1621" spans="1:4" s="97" customFormat="1" x14ac:dyDescent="0.2">
      <c r="A1621" s="120">
        <v>411100</v>
      </c>
      <c r="B1621" s="121" t="s">
        <v>88</v>
      </c>
      <c r="C1621" s="127">
        <v>1250300</v>
      </c>
      <c r="D1621" s="127">
        <v>0</v>
      </c>
    </row>
    <row r="1622" spans="1:4" s="97" customFormat="1" ht="46.5" x14ac:dyDescent="0.2">
      <c r="A1622" s="120">
        <v>411200</v>
      </c>
      <c r="B1622" s="121" t="s">
        <v>217</v>
      </c>
      <c r="C1622" s="127">
        <v>66000</v>
      </c>
      <c r="D1622" s="127">
        <v>0</v>
      </c>
    </row>
    <row r="1623" spans="1:4" s="97" customFormat="1" ht="46.5" x14ac:dyDescent="0.2">
      <c r="A1623" s="120">
        <v>411300</v>
      </c>
      <c r="B1623" s="121" t="s">
        <v>89</v>
      </c>
      <c r="C1623" s="127">
        <v>35000</v>
      </c>
      <c r="D1623" s="127">
        <v>0</v>
      </c>
    </row>
    <row r="1624" spans="1:4" s="97" customFormat="1" x14ac:dyDescent="0.2">
      <c r="A1624" s="120">
        <v>411400</v>
      </c>
      <c r="B1624" s="121" t="s">
        <v>90</v>
      </c>
      <c r="C1624" s="127">
        <v>21200</v>
      </c>
      <c r="D1624" s="127">
        <v>0</v>
      </c>
    </row>
    <row r="1625" spans="1:4" s="97" customFormat="1" x14ac:dyDescent="0.2">
      <c r="A1625" s="130">
        <v>412000</v>
      </c>
      <c r="B1625" s="128" t="s">
        <v>209</v>
      </c>
      <c r="C1625" s="138">
        <f>SUM(C1626:C1634)</f>
        <v>79400</v>
      </c>
      <c r="D1625" s="138">
        <f>SUM(D1626:D1634)</f>
        <v>0</v>
      </c>
    </row>
    <row r="1626" spans="1:4" s="97" customFormat="1" ht="46.5" x14ac:dyDescent="0.2">
      <c r="A1626" s="120">
        <v>412200</v>
      </c>
      <c r="B1626" s="121" t="s">
        <v>218</v>
      </c>
      <c r="C1626" s="127">
        <v>30000</v>
      </c>
      <c r="D1626" s="127">
        <v>0</v>
      </c>
    </row>
    <row r="1627" spans="1:4" s="97" customFormat="1" x14ac:dyDescent="0.2">
      <c r="A1627" s="120">
        <v>412300</v>
      </c>
      <c r="B1627" s="121" t="s">
        <v>92</v>
      </c>
      <c r="C1627" s="127">
        <v>7000</v>
      </c>
      <c r="D1627" s="127">
        <v>0</v>
      </c>
    </row>
    <row r="1628" spans="1:4" s="97" customFormat="1" x14ac:dyDescent="0.2">
      <c r="A1628" s="120">
        <v>412500</v>
      </c>
      <c r="B1628" s="121" t="s">
        <v>94</v>
      </c>
      <c r="C1628" s="127">
        <v>10000</v>
      </c>
      <c r="D1628" s="127">
        <v>0</v>
      </c>
    </row>
    <row r="1629" spans="1:4" s="97" customFormat="1" x14ac:dyDescent="0.2">
      <c r="A1629" s="120">
        <v>412600</v>
      </c>
      <c r="B1629" s="121" t="s">
        <v>219</v>
      </c>
      <c r="C1629" s="127">
        <v>16000</v>
      </c>
      <c r="D1629" s="127">
        <v>0</v>
      </c>
    </row>
    <row r="1630" spans="1:4" s="97" customFormat="1" x14ac:dyDescent="0.2">
      <c r="A1630" s="120">
        <v>412700</v>
      </c>
      <c r="B1630" s="121" t="s">
        <v>206</v>
      </c>
      <c r="C1630" s="127">
        <v>9000</v>
      </c>
      <c r="D1630" s="127">
        <v>0</v>
      </c>
    </row>
    <row r="1631" spans="1:4" s="97" customFormat="1" x14ac:dyDescent="0.2">
      <c r="A1631" s="120">
        <v>412900</v>
      </c>
      <c r="B1631" s="129" t="s">
        <v>316</v>
      </c>
      <c r="C1631" s="127">
        <v>2000</v>
      </c>
      <c r="D1631" s="127">
        <v>0</v>
      </c>
    </row>
    <row r="1632" spans="1:4" s="97" customFormat="1" ht="46.5" x14ac:dyDescent="0.2">
      <c r="A1632" s="120">
        <v>412900</v>
      </c>
      <c r="B1632" s="129" t="s">
        <v>317</v>
      </c>
      <c r="C1632" s="127">
        <v>2600</v>
      </c>
      <c r="D1632" s="127">
        <v>0</v>
      </c>
    </row>
    <row r="1633" spans="1:4" s="97" customFormat="1" ht="46.5" x14ac:dyDescent="0.2">
      <c r="A1633" s="120">
        <v>412900</v>
      </c>
      <c r="B1633" s="129" t="s">
        <v>318</v>
      </c>
      <c r="C1633" s="127">
        <v>2500</v>
      </c>
      <c r="D1633" s="127">
        <v>0</v>
      </c>
    </row>
    <row r="1634" spans="1:4" s="97" customFormat="1" x14ac:dyDescent="0.2">
      <c r="A1634" s="120">
        <v>412900</v>
      </c>
      <c r="B1634" s="121" t="s">
        <v>301</v>
      </c>
      <c r="C1634" s="127">
        <v>300</v>
      </c>
      <c r="D1634" s="127">
        <v>0</v>
      </c>
    </row>
    <row r="1635" spans="1:4" s="97" customFormat="1" x14ac:dyDescent="0.2">
      <c r="A1635" s="130">
        <v>510000</v>
      </c>
      <c r="B1635" s="128" t="s">
        <v>153</v>
      </c>
      <c r="C1635" s="138">
        <f t="shared" ref="C1635" si="188">C1636+C1638</f>
        <v>26500</v>
      </c>
      <c r="D1635" s="138">
        <f t="shared" ref="D1635" si="189">D1636+D1638</f>
        <v>0</v>
      </c>
    </row>
    <row r="1636" spans="1:4" s="97" customFormat="1" x14ac:dyDescent="0.2">
      <c r="A1636" s="130">
        <v>511000</v>
      </c>
      <c r="B1636" s="128" t="s">
        <v>154</v>
      </c>
      <c r="C1636" s="138">
        <f>SUM(C1637:C1637)</f>
        <v>25000</v>
      </c>
      <c r="D1636" s="138">
        <f>SUM(D1637:D1637)</f>
        <v>0</v>
      </c>
    </row>
    <row r="1637" spans="1:4" s="97" customFormat="1" x14ac:dyDescent="0.2">
      <c r="A1637" s="120">
        <v>511300</v>
      </c>
      <c r="B1637" s="121" t="s">
        <v>157</v>
      </c>
      <c r="C1637" s="127">
        <v>25000</v>
      </c>
      <c r="D1637" s="127">
        <v>0</v>
      </c>
    </row>
    <row r="1638" spans="1:4" s="139" customFormat="1" ht="46.5" x14ac:dyDescent="0.2">
      <c r="A1638" s="130">
        <v>516000</v>
      </c>
      <c r="B1638" s="128" t="s">
        <v>164</v>
      </c>
      <c r="C1638" s="138">
        <f>C1639</f>
        <v>1500</v>
      </c>
      <c r="D1638" s="138">
        <f>D1639</f>
        <v>0</v>
      </c>
    </row>
    <row r="1639" spans="1:4" s="97" customFormat="1" ht="46.5" x14ac:dyDescent="0.2">
      <c r="A1639" s="120">
        <v>516100</v>
      </c>
      <c r="B1639" s="121" t="s">
        <v>164</v>
      </c>
      <c r="C1639" s="127">
        <v>1500</v>
      </c>
      <c r="D1639" s="127">
        <v>0</v>
      </c>
    </row>
    <row r="1640" spans="1:4" s="139" customFormat="1" x14ac:dyDescent="0.2">
      <c r="A1640" s="130">
        <v>630000</v>
      </c>
      <c r="B1640" s="128" t="s">
        <v>194</v>
      </c>
      <c r="C1640" s="138">
        <f>0+C1641</f>
        <v>50000</v>
      </c>
      <c r="D1640" s="138">
        <f>0+D1641</f>
        <v>0</v>
      </c>
    </row>
    <row r="1641" spans="1:4" s="139" customFormat="1" ht="46.5" x14ac:dyDescent="0.2">
      <c r="A1641" s="130">
        <v>638000</v>
      </c>
      <c r="B1641" s="128" t="s">
        <v>127</v>
      </c>
      <c r="C1641" s="138">
        <f>C1642</f>
        <v>50000</v>
      </c>
      <c r="D1641" s="138">
        <f>D1642</f>
        <v>0</v>
      </c>
    </row>
    <row r="1642" spans="1:4" s="97" customFormat="1" x14ac:dyDescent="0.2">
      <c r="A1642" s="120">
        <v>638100</v>
      </c>
      <c r="B1642" s="121" t="s">
        <v>199</v>
      </c>
      <c r="C1642" s="127">
        <v>50000</v>
      </c>
      <c r="D1642" s="127">
        <v>0</v>
      </c>
    </row>
    <row r="1643" spans="1:4" s="139" customFormat="1" x14ac:dyDescent="0.2">
      <c r="A1643" s="157"/>
      <c r="B1643" s="128" t="s">
        <v>601</v>
      </c>
      <c r="C1643" s="138">
        <f>C1619+C1635+C1640</f>
        <v>1528400</v>
      </c>
      <c r="D1643" s="138">
        <f>D1619+D1635+D1640</f>
        <v>0</v>
      </c>
    </row>
    <row r="1644" spans="1:4" s="139" customFormat="1" x14ac:dyDescent="0.2">
      <c r="A1644" s="157"/>
      <c r="B1644" s="128"/>
      <c r="C1644" s="138"/>
      <c r="D1644" s="138"/>
    </row>
    <row r="1645" spans="1:4" s="97" customFormat="1" x14ac:dyDescent="0.2">
      <c r="A1645" s="120"/>
      <c r="B1645" s="121"/>
      <c r="C1645" s="137"/>
      <c r="D1645" s="137"/>
    </row>
    <row r="1646" spans="1:4" s="97" customFormat="1" ht="51" customHeight="1" x14ac:dyDescent="0.2">
      <c r="A1646" s="243" t="s">
        <v>602</v>
      </c>
      <c r="B1646" s="243"/>
      <c r="C1646" s="243"/>
      <c r="D1646" s="243"/>
    </row>
    <row r="1647" spans="1:4" s="97" customFormat="1" x14ac:dyDescent="0.2">
      <c r="A1647" s="120" t="s">
        <v>249</v>
      </c>
      <c r="B1647" s="121"/>
      <c r="C1647" s="137"/>
      <c r="D1647" s="137"/>
    </row>
    <row r="1648" spans="1:4" s="97" customFormat="1" x14ac:dyDescent="0.2">
      <c r="A1648" s="120" t="s">
        <v>373</v>
      </c>
      <c r="B1648" s="121"/>
      <c r="C1648" s="137"/>
      <c r="D1648" s="137"/>
    </row>
    <row r="1649" spans="1:4" s="97" customFormat="1" x14ac:dyDescent="0.2">
      <c r="A1649" s="120" t="s">
        <v>603</v>
      </c>
      <c r="B1649" s="121"/>
      <c r="C1649" s="137"/>
      <c r="D1649" s="137"/>
    </row>
    <row r="1650" spans="1:4" s="97" customFormat="1" x14ac:dyDescent="0.2">
      <c r="A1650" s="120"/>
      <c r="B1650" s="121"/>
      <c r="C1650" s="137"/>
      <c r="D1650" s="137"/>
    </row>
    <row r="1651" spans="1:4" s="97" customFormat="1" x14ac:dyDescent="0.2">
      <c r="A1651" s="130">
        <v>410000</v>
      </c>
      <c r="B1651" s="124" t="s">
        <v>87</v>
      </c>
      <c r="C1651" s="138">
        <f t="shared" ref="C1651" si="190">C1652+C1657</f>
        <v>2448199.9999999995</v>
      </c>
      <c r="D1651" s="138">
        <f t="shared" ref="D1651" si="191">D1652+D1657</f>
        <v>0</v>
      </c>
    </row>
    <row r="1652" spans="1:4" s="97" customFormat="1" x14ac:dyDescent="0.2">
      <c r="A1652" s="130">
        <v>411000</v>
      </c>
      <c r="B1652" s="124" t="s">
        <v>204</v>
      </c>
      <c r="C1652" s="138">
        <f t="shared" ref="C1652" si="192">SUM(C1653:C1656)</f>
        <v>2186499.9999999995</v>
      </c>
      <c r="D1652" s="138">
        <f t="shared" ref="D1652" si="193">SUM(D1653:D1656)</f>
        <v>0</v>
      </c>
    </row>
    <row r="1653" spans="1:4" s="97" customFormat="1" x14ac:dyDescent="0.2">
      <c r="A1653" s="120">
        <v>411100</v>
      </c>
      <c r="B1653" s="121" t="s">
        <v>88</v>
      </c>
      <c r="C1653" s="127">
        <v>2068499.9999999995</v>
      </c>
      <c r="D1653" s="127">
        <v>0</v>
      </c>
    </row>
    <row r="1654" spans="1:4" s="97" customFormat="1" ht="46.5" x14ac:dyDescent="0.2">
      <c r="A1654" s="120">
        <v>411200</v>
      </c>
      <c r="B1654" s="121" t="s">
        <v>217</v>
      </c>
      <c r="C1654" s="127">
        <v>85000.000000000029</v>
      </c>
      <c r="D1654" s="127">
        <v>0</v>
      </c>
    </row>
    <row r="1655" spans="1:4" s="97" customFormat="1" ht="46.5" x14ac:dyDescent="0.2">
      <c r="A1655" s="120">
        <v>411300</v>
      </c>
      <c r="B1655" s="121" t="s">
        <v>89</v>
      </c>
      <c r="C1655" s="127">
        <v>27999.999999999964</v>
      </c>
      <c r="D1655" s="127">
        <v>0</v>
      </c>
    </row>
    <row r="1656" spans="1:4" s="97" customFormat="1" x14ac:dyDescent="0.2">
      <c r="A1656" s="120">
        <v>411400</v>
      </c>
      <c r="B1656" s="121" t="s">
        <v>90</v>
      </c>
      <c r="C1656" s="127">
        <v>4999.9999999999982</v>
      </c>
      <c r="D1656" s="127">
        <v>0</v>
      </c>
    </row>
    <row r="1657" spans="1:4" s="97" customFormat="1" x14ac:dyDescent="0.2">
      <c r="A1657" s="130">
        <v>412000</v>
      </c>
      <c r="B1657" s="128" t="s">
        <v>209</v>
      </c>
      <c r="C1657" s="138">
        <f>SUM(C1658:C1667)</f>
        <v>261700.00000000003</v>
      </c>
      <c r="D1657" s="138">
        <f>SUM(D1658:D1667)</f>
        <v>0</v>
      </c>
    </row>
    <row r="1658" spans="1:4" s="97" customFormat="1" ht="46.5" x14ac:dyDescent="0.2">
      <c r="A1658" s="120">
        <v>412200</v>
      </c>
      <c r="B1658" s="121" t="s">
        <v>218</v>
      </c>
      <c r="C1658" s="127">
        <v>67000</v>
      </c>
      <c r="D1658" s="127">
        <v>0</v>
      </c>
    </row>
    <row r="1659" spans="1:4" s="97" customFormat="1" x14ac:dyDescent="0.2">
      <c r="A1659" s="120">
        <v>412300</v>
      </c>
      <c r="B1659" s="121" t="s">
        <v>92</v>
      </c>
      <c r="C1659" s="127">
        <v>15000</v>
      </c>
      <c r="D1659" s="127">
        <v>0</v>
      </c>
    </row>
    <row r="1660" spans="1:4" s="97" customFormat="1" x14ac:dyDescent="0.2">
      <c r="A1660" s="120">
        <v>412500</v>
      </c>
      <c r="B1660" s="121" t="s">
        <v>94</v>
      </c>
      <c r="C1660" s="127">
        <v>20000.000000000004</v>
      </c>
      <c r="D1660" s="127">
        <v>0</v>
      </c>
    </row>
    <row r="1661" spans="1:4" s="97" customFormat="1" x14ac:dyDescent="0.2">
      <c r="A1661" s="120">
        <v>412600</v>
      </c>
      <c r="B1661" s="121" t="s">
        <v>219</v>
      </c>
      <c r="C1661" s="127">
        <v>48000.000000000022</v>
      </c>
      <c r="D1661" s="127">
        <v>0</v>
      </c>
    </row>
    <row r="1662" spans="1:4" s="97" customFormat="1" x14ac:dyDescent="0.2">
      <c r="A1662" s="120">
        <v>412700</v>
      </c>
      <c r="B1662" s="121" t="s">
        <v>206</v>
      </c>
      <c r="C1662" s="127">
        <v>100000</v>
      </c>
      <c r="D1662" s="127">
        <v>0</v>
      </c>
    </row>
    <row r="1663" spans="1:4" s="97" customFormat="1" x14ac:dyDescent="0.2">
      <c r="A1663" s="120">
        <v>412900</v>
      </c>
      <c r="B1663" s="129" t="s">
        <v>531</v>
      </c>
      <c r="C1663" s="127">
        <v>500</v>
      </c>
      <c r="D1663" s="127">
        <v>0</v>
      </c>
    </row>
    <row r="1664" spans="1:4" s="97" customFormat="1" x14ac:dyDescent="0.2">
      <c r="A1664" s="120">
        <v>412900</v>
      </c>
      <c r="B1664" s="129" t="s">
        <v>299</v>
      </c>
      <c r="C1664" s="127">
        <v>4000</v>
      </c>
      <c r="D1664" s="127">
        <v>0</v>
      </c>
    </row>
    <row r="1665" spans="1:4" s="97" customFormat="1" x14ac:dyDescent="0.2">
      <c r="A1665" s="120">
        <v>412900</v>
      </c>
      <c r="B1665" s="129" t="s">
        <v>316</v>
      </c>
      <c r="C1665" s="127">
        <v>1700</v>
      </c>
      <c r="D1665" s="127">
        <v>0</v>
      </c>
    </row>
    <row r="1666" spans="1:4" s="97" customFormat="1" ht="46.5" x14ac:dyDescent="0.2">
      <c r="A1666" s="120">
        <v>412900</v>
      </c>
      <c r="B1666" s="129" t="s">
        <v>317</v>
      </c>
      <c r="C1666" s="127">
        <v>1000</v>
      </c>
      <c r="D1666" s="127">
        <v>0</v>
      </c>
    </row>
    <row r="1667" spans="1:4" s="97" customFormat="1" ht="46.5" x14ac:dyDescent="0.2">
      <c r="A1667" s="120">
        <v>412900</v>
      </c>
      <c r="B1667" s="129" t="s">
        <v>318</v>
      </c>
      <c r="C1667" s="127">
        <v>4500</v>
      </c>
      <c r="D1667" s="127">
        <v>0</v>
      </c>
    </row>
    <row r="1668" spans="1:4" s="97" customFormat="1" x14ac:dyDescent="0.2">
      <c r="A1668" s="130">
        <v>510000</v>
      </c>
      <c r="B1668" s="128" t="s">
        <v>153</v>
      </c>
      <c r="C1668" s="138">
        <f>C1669+C1671</f>
        <v>28000</v>
      </c>
      <c r="D1668" s="138">
        <f>D1669+D1671</f>
        <v>0</v>
      </c>
    </row>
    <row r="1669" spans="1:4" s="97" customFormat="1" x14ac:dyDescent="0.2">
      <c r="A1669" s="130">
        <v>511000</v>
      </c>
      <c r="B1669" s="128" t="s">
        <v>154</v>
      </c>
      <c r="C1669" s="138">
        <f>SUM(C1670:C1670)</f>
        <v>25000</v>
      </c>
      <c r="D1669" s="138">
        <f>SUM(D1670:D1670)</f>
        <v>0</v>
      </c>
    </row>
    <row r="1670" spans="1:4" s="97" customFormat="1" x14ac:dyDescent="0.2">
      <c r="A1670" s="120">
        <v>511300</v>
      </c>
      <c r="B1670" s="121" t="s">
        <v>157</v>
      </c>
      <c r="C1670" s="127">
        <v>25000</v>
      </c>
      <c r="D1670" s="127">
        <v>0</v>
      </c>
    </row>
    <row r="1671" spans="1:4" s="139" customFormat="1" ht="46.5" x14ac:dyDescent="0.2">
      <c r="A1671" s="130">
        <v>516000</v>
      </c>
      <c r="B1671" s="128" t="s">
        <v>164</v>
      </c>
      <c r="C1671" s="138">
        <f>C1672</f>
        <v>3000</v>
      </c>
      <c r="D1671" s="138">
        <f>D1672</f>
        <v>0</v>
      </c>
    </row>
    <row r="1672" spans="1:4" s="97" customFormat="1" ht="46.5" x14ac:dyDescent="0.2">
      <c r="A1672" s="120">
        <v>516100</v>
      </c>
      <c r="B1672" s="121" t="s">
        <v>164</v>
      </c>
      <c r="C1672" s="127">
        <v>3000</v>
      </c>
      <c r="D1672" s="127">
        <v>0</v>
      </c>
    </row>
    <row r="1673" spans="1:4" s="139" customFormat="1" x14ac:dyDescent="0.2">
      <c r="A1673" s="130">
        <v>630000</v>
      </c>
      <c r="B1673" s="128" t="s">
        <v>194</v>
      </c>
      <c r="C1673" s="138">
        <f t="shared" ref="C1673" si="194">C1674+C1676</f>
        <v>31500</v>
      </c>
      <c r="D1673" s="138">
        <f t="shared" ref="D1673" si="195">D1674+D1676</f>
        <v>0</v>
      </c>
    </row>
    <row r="1674" spans="1:4" s="139" customFormat="1" x14ac:dyDescent="0.2">
      <c r="A1674" s="130">
        <v>631000</v>
      </c>
      <c r="B1674" s="128" t="s">
        <v>126</v>
      </c>
      <c r="C1674" s="138">
        <f>C1675</f>
        <v>29000</v>
      </c>
      <c r="D1674" s="138">
        <f>D1675</f>
        <v>0</v>
      </c>
    </row>
    <row r="1675" spans="1:4" s="97" customFormat="1" x14ac:dyDescent="0.2">
      <c r="A1675" s="141">
        <v>631900</v>
      </c>
      <c r="B1675" s="121" t="s">
        <v>341</v>
      </c>
      <c r="C1675" s="127">
        <v>29000</v>
      </c>
      <c r="D1675" s="127">
        <v>0</v>
      </c>
    </row>
    <row r="1676" spans="1:4" s="139" customFormat="1" ht="46.5" x14ac:dyDescent="0.2">
      <c r="A1676" s="130">
        <v>638000</v>
      </c>
      <c r="B1676" s="128" t="s">
        <v>127</v>
      </c>
      <c r="C1676" s="138">
        <f>C1677</f>
        <v>2500</v>
      </c>
      <c r="D1676" s="138">
        <f>D1677</f>
        <v>0</v>
      </c>
    </row>
    <row r="1677" spans="1:4" s="97" customFormat="1" x14ac:dyDescent="0.2">
      <c r="A1677" s="120">
        <v>638100</v>
      </c>
      <c r="B1677" s="121" t="s">
        <v>199</v>
      </c>
      <c r="C1677" s="127">
        <v>2500</v>
      </c>
      <c r="D1677" s="127">
        <v>0</v>
      </c>
    </row>
    <row r="1678" spans="1:4" s="97" customFormat="1" ht="69.75" x14ac:dyDescent="0.2">
      <c r="A1678" s="157"/>
      <c r="B1678" s="128" t="s">
        <v>604</v>
      </c>
      <c r="C1678" s="138">
        <f>C1651+C1668+C1673</f>
        <v>2507699.9999999995</v>
      </c>
      <c r="D1678" s="138">
        <f>D1651+D1668+D1673</f>
        <v>0</v>
      </c>
    </row>
    <row r="1679" spans="1:4" s="97" customFormat="1" x14ac:dyDescent="0.2">
      <c r="A1679" s="142"/>
      <c r="B1679" s="133" t="s">
        <v>236</v>
      </c>
      <c r="C1679" s="140">
        <f>C1643+C1678</f>
        <v>4036099.9999999995</v>
      </c>
      <c r="D1679" s="140">
        <f>D1643+D1678</f>
        <v>0</v>
      </c>
    </row>
    <row r="1680" spans="1:4" s="97" customFormat="1" x14ac:dyDescent="0.2">
      <c r="A1680" s="108"/>
      <c r="B1680" s="109"/>
      <c r="C1680" s="110"/>
      <c r="D1680" s="110"/>
    </row>
    <row r="1681" spans="1:4" s="97" customFormat="1" x14ac:dyDescent="0.2">
      <c r="A1681" s="118"/>
      <c r="B1681" s="109"/>
      <c r="C1681" s="137"/>
      <c r="D1681" s="137"/>
    </row>
    <row r="1682" spans="1:4" s="97" customFormat="1" x14ac:dyDescent="0.2">
      <c r="A1682" s="120" t="s">
        <v>605</v>
      </c>
      <c r="B1682" s="128"/>
      <c r="C1682" s="137"/>
      <c r="D1682" s="137"/>
    </row>
    <row r="1683" spans="1:4" s="97" customFormat="1" x14ac:dyDescent="0.2">
      <c r="A1683" s="120" t="s">
        <v>249</v>
      </c>
      <c r="B1683" s="128"/>
      <c r="C1683" s="137"/>
      <c r="D1683" s="137"/>
    </row>
    <row r="1684" spans="1:4" s="97" customFormat="1" x14ac:dyDescent="0.2">
      <c r="A1684" s="120" t="s">
        <v>374</v>
      </c>
      <c r="B1684" s="128"/>
      <c r="C1684" s="137"/>
      <c r="D1684" s="137"/>
    </row>
    <row r="1685" spans="1:4" s="97" customFormat="1" x14ac:dyDescent="0.2">
      <c r="A1685" s="120" t="s">
        <v>530</v>
      </c>
      <c r="B1685" s="128"/>
      <c r="C1685" s="137"/>
      <c r="D1685" s="137"/>
    </row>
    <row r="1686" spans="1:4" s="97" customFormat="1" x14ac:dyDescent="0.2">
      <c r="A1686" s="120"/>
      <c r="B1686" s="122"/>
      <c r="C1686" s="110"/>
      <c r="D1686" s="110"/>
    </row>
    <row r="1687" spans="1:4" s="97" customFormat="1" x14ac:dyDescent="0.2">
      <c r="A1687" s="130">
        <v>410000</v>
      </c>
      <c r="B1687" s="124" t="s">
        <v>87</v>
      </c>
      <c r="C1687" s="138">
        <f>C1688+C1693+C1705</f>
        <v>6323200</v>
      </c>
      <c r="D1687" s="138">
        <f>D1688+D1693+D1705</f>
        <v>0</v>
      </c>
    </row>
    <row r="1688" spans="1:4" s="97" customFormat="1" x14ac:dyDescent="0.2">
      <c r="A1688" s="130">
        <v>411000</v>
      </c>
      <c r="B1688" s="124" t="s">
        <v>204</v>
      </c>
      <c r="C1688" s="138">
        <f t="shared" ref="C1688" si="196">SUM(C1689:C1692)</f>
        <v>5845000</v>
      </c>
      <c r="D1688" s="138">
        <f t="shared" ref="D1688" si="197">SUM(D1689:D1692)</f>
        <v>0</v>
      </c>
    </row>
    <row r="1689" spans="1:4" s="97" customFormat="1" x14ac:dyDescent="0.2">
      <c r="A1689" s="120">
        <v>411100</v>
      </c>
      <c r="B1689" s="121" t="s">
        <v>88</v>
      </c>
      <c r="C1689" s="127">
        <v>5498000</v>
      </c>
      <c r="D1689" s="127">
        <v>0</v>
      </c>
    </row>
    <row r="1690" spans="1:4" s="97" customFormat="1" ht="46.5" x14ac:dyDescent="0.2">
      <c r="A1690" s="120">
        <v>411200</v>
      </c>
      <c r="B1690" s="121" t="s">
        <v>217</v>
      </c>
      <c r="C1690" s="127">
        <v>140000</v>
      </c>
      <c r="D1690" s="127">
        <v>0</v>
      </c>
    </row>
    <row r="1691" spans="1:4" s="97" customFormat="1" ht="46.5" x14ac:dyDescent="0.2">
      <c r="A1691" s="120">
        <v>411300</v>
      </c>
      <c r="B1691" s="121" t="s">
        <v>89</v>
      </c>
      <c r="C1691" s="127">
        <v>132000</v>
      </c>
      <c r="D1691" s="127">
        <v>0</v>
      </c>
    </row>
    <row r="1692" spans="1:4" s="97" customFormat="1" x14ac:dyDescent="0.2">
      <c r="A1692" s="120">
        <v>411400</v>
      </c>
      <c r="B1692" s="121" t="s">
        <v>90</v>
      </c>
      <c r="C1692" s="127">
        <v>75000</v>
      </c>
      <c r="D1692" s="127">
        <v>0</v>
      </c>
    </row>
    <row r="1693" spans="1:4" s="97" customFormat="1" x14ac:dyDescent="0.2">
      <c r="A1693" s="130">
        <v>412000</v>
      </c>
      <c r="B1693" s="128" t="s">
        <v>209</v>
      </c>
      <c r="C1693" s="138">
        <f>SUM(C1694:C1704)</f>
        <v>476199.99999999994</v>
      </c>
      <c r="D1693" s="138">
        <f>SUM(D1694:D1704)</f>
        <v>0</v>
      </c>
    </row>
    <row r="1694" spans="1:4" s="97" customFormat="1" x14ac:dyDescent="0.2">
      <c r="A1694" s="120">
        <v>412100</v>
      </c>
      <c r="B1694" s="121" t="s">
        <v>91</v>
      </c>
      <c r="C1694" s="127">
        <v>50000</v>
      </c>
      <c r="D1694" s="127">
        <v>0</v>
      </c>
    </row>
    <row r="1695" spans="1:4" s="97" customFormat="1" ht="46.5" x14ac:dyDescent="0.2">
      <c r="A1695" s="120">
        <v>412200</v>
      </c>
      <c r="B1695" s="121" t="s">
        <v>218</v>
      </c>
      <c r="C1695" s="127">
        <v>180000</v>
      </c>
      <c r="D1695" s="127">
        <v>0</v>
      </c>
    </row>
    <row r="1696" spans="1:4" s="97" customFormat="1" x14ac:dyDescent="0.2">
      <c r="A1696" s="120">
        <v>412300</v>
      </c>
      <c r="B1696" s="121" t="s">
        <v>92</v>
      </c>
      <c r="C1696" s="127">
        <v>65000.000000000029</v>
      </c>
      <c r="D1696" s="127">
        <v>0</v>
      </c>
    </row>
    <row r="1697" spans="1:4" s="97" customFormat="1" x14ac:dyDescent="0.2">
      <c r="A1697" s="120">
        <v>412500</v>
      </c>
      <c r="B1697" s="121" t="s">
        <v>94</v>
      </c>
      <c r="C1697" s="127">
        <v>36999.999999999956</v>
      </c>
      <c r="D1697" s="127">
        <v>0</v>
      </c>
    </row>
    <row r="1698" spans="1:4" s="97" customFormat="1" x14ac:dyDescent="0.2">
      <c r="A1698" s="120">
        <v>412600</v>
      </c>
      <c r="B1698" s="121" t="s">
        <v>219</v>
      </c>
      <c r="C1698" s="127">
        <v>65000</v>
      </c>
      <c r="D1698" s="127">
        <v>0</v>
      </c>
    </row>
    <row r="1699" spans="1:4" s="97" customFormat="1" x14ac:dyDescent="0.2">
      <c r="A1699" s="120">
        <v>412700</v>
      </c>
      <c r="B1699" s="121" t="s">
        <v>206</v>
      </c>
      <c r="C1699" s="127">
        <v>40000</v>
      </c>
      <c r="D1699" s="127">
        <v>0</v>
      </c>
    </row>
    <row r="1700" spans="1:4" s="97" customFormat="1" x14ac:dyDescent="0.2">
      <c r="A1700" s="120">
        <v>412900</v>
      </c>
      <c r="B1700" s="129" t="s">
        <v>299</v>
      </c>
      <c r="C1700" s="127">
        <v>15000</v>
      </c>
      <c r="D1700" s="127">
        <v>0</v>
      </c>
    </row>
    <row r="1701" spans="1:4" s="97" customFormat="1" x14ac:dyDescent="0.2">
      <c r="A1701" s="120">
        <v>412900</v>
      </c>
      <c r="B1701" s="129" t="s">
        <v>316</v>
      </c>
      <c r="C1701" s="127">
        <v>1200</v>
      </c>
      <c r="D1701" s="127">
        <v>0</v>
      </c>
    </row>
    <row r="1702" spans="1:4" s="97" customFormat="1" ht="46.5" x14ac:dyDescent="0.2">
      <c r="A1702" s="120">
        <v>412900</v>
      </c>
      <c r="B1702" s="129" t="s">
        <v>317</v>
      </c>
      <c r="C1702" s="127">
        <v>5000</v>
      </c>
      <c r="D1702" s="127">
        <v>0</v>
      </c>
    </row>
    <row r="1703" spans="1:4" s="97" customFormat="1" ht="46.5" x14ac:dyDescent="0.2">
      <c r="A1703" s="120">
        <v>412900</v>
      </c>
      <c r="B1703" s="129" t="s">
        <v>318</v>
      </c>
      <c r="C1703" s="127">
        <v>12000</v>
      </c>
      <c r="D1703" s="127">
        <v>0</v>
      </c>
    </row>
    <row r="1704" spans="1:4" s="97" customFormat="1" x14ac:dyDescent="0.2">
      <c r="A1704" s="120">
        <v>412900</v>
      </c>
      <c r="B1704" s="129" t="s">
        <v>301</v>
      </c>
      <c r="C1704" s="127">
        <v>6000</v>
      </c>
      <c r="D1704" s="127">
        <v>0</v>
      </c>
    </row>
    <row r="1705" spans="1:4" s="139" customFormat="1" ht="46.5" x14ac:dyDescent="0.2">
      <c r="A1705" s="130">
        <v>418000</v>
      </c>
      <c r="B1705" s="128" t="s">
        <v>213</v>
      </c>
      <c r="C1705" s="138">
        <f>C1706</f>
        <v>2000</v>
      </c>
      <c r="D1705" s="138">
        <f>D1706</f>
        <v>0</v>
      </c>
    </row>
    <row r="1706" spans="1:4" s="97" customFormat="1" x14ac:dyDescent="0.2">
      <c r="A1706" s="120">
        <v>418400</v>
      </c>
      <c r="B1706" s="121" t="s">
        <v>148</v>
      </c>
      <c r="C1706" s="127">
        <v>2000</v>
      </c>
      <c r="D1706" s="127">
        <v>0</v>
      </c>
    </row>
    <row r="1707" spans="1:4" s="97" customFormat="1" x14ac:dyDescent="0.2">
      <c r="A1707" s="130">
        <v>510000</v>
      </c>
      <c r="B1707" s="128" t="s">
        <v>153</v>
      </c>
      <c r="C1707" s="138">
        <f>C1708+C1710</f>
        <v>17000</v>
      </c>
      <c r="D1707" s="138">
        <f>D1708+D1710</f>
        <v>0</v>
      </c>
    </row>
    <row r="1708" spans="1:4" s="97" customFormat="1" x14ac:dyDescent="0.2">
      <c r="A1708" s="130">
        <v>511000</v>
      </c>
      <c r="B1708" s="128" t="s">
        <v>154</v>
      </c>
      <c r="C1708" s="138">
        <f>SUM(C1709:C1709)</f>
        <v>10000</v>
      </c>
      <c r="D1708" s="138">
        <f>SUM(D1709:D1709)</f>
        <v>0</v>
      </c>
    </row>
    <row r="1709" spans="1:4" s="97" customFormat="1" x14ac:dyDescent="0.2">
      <c r="A1709" s="120">
        <v>511300</v>
      </c>
      <c r="B1709" s="121" t="s">
        <v>157</v>
      </c>
      <c r="C1709" s="127">
        <v>10000</v>
      </c>
      <c r="D1709" s="127">
        <v>0</v>
      </c>
    </row>
    <row r="1710" spans="1:4" s="97" customFormat="1" ht="46.5" x14ac:dyDescent="0.2">
      <c r="A1710" s="130">
        <v>516000</v>
      </c>
      <c r="B1710" s="128" t="s">
        <v>164</v>
      </c>
      <c r="C1710" s="153">
        <f>C1711</f>
        <v>7000</v>
      </c>
      <c r="D1710" s="153">
        <f>D1711</f>
        <v>0</v>
      </c>
    </row>
    <row r="1711" spans="1:4" s="97" customFormat="1" ht="46.5" x14ac:dyDescent="0.2">
      <c r="A1711" s="120">
        <v>516100</v>
      </c>
      <c r="B1711" s="121" t="s">
        <v>164</v>
      </c>
      <c r="C1711" s="127">
        <v>7000</v>
      </c>
      <c r="D1711" s="127">
        <v>0</v>
      </c>
    </row>
    <row r="1712" spans="1:4" s="139" customFormat="1" x14ac:dyDescent="0.2">
      <c r="A1712" s="130">
        <v>630000</v>
      </c>
      <c r="B1712" s="128" t="s">
        <v>194</v>
      </c>
      <c r="C1712" s="138">
        <f>0+C1713</f>
        <v>205000</v>
      </c>
      <c r="D1712" s="138">
        <f>0+D1713</f>
        <v>0</v>
      </c>
    </row>
    <row r="1713" spans="1:4" s="139" customFormat="1" ht="46.5" x14ac:dyDescent="0.2">
      <c r="A1713" s="130">
        <v>638000</v>
      </c>
      <c r="B1713" s="128" t="s">
        <v>127</v>
      </c>
      <c r="C1713" s="138">
        <f>C1714</f>
        <v>205000</v>
      </c>
      <c r="D1713" s="138">
        <f>D1714</f>
        <v>0</v>
      </c>
    </row>
    <row r="1714" spans="1:4" s="97" customFormat="1" x14ac:dyDescent="0.2">
      <c r="A1714" s="120">
        <v>638100</v>
      </c>
      <c r="B1714" s="121" t="s">
        <v>199</v>
      </c>
      <c r="C1714" s="127">
        <v>205000</v>
      </c>
      <c r="D1714" s="127">
        <v>0</v>
      </c>
    </row>
    <row r="1715" spans="1:4" s="97" customFormat="1" x14ac:dyDescent="0.2">
      <c r="A1715" s="142"/>
      <c r="B1715" s="133" t="s">
        <v>236</v>
      </c>
      <c r="C1715" s="140">
        <f>C1687+C1707+C1712+0</f>
        <v>6545200</v>
      </c>
      <c r="D1715" s="140">
        <f>D1687+D1707+D1712+0</f>
        <v>0</v>
      </c>
    </row>
    <row r="1716" spans="1:4" s="97" customFormat="1" x14ac:dyDescent="0.2">
      <c r="A1716" s="135"/>
      <c r="B1716" s="128"/>
      <c r="C1716" s="137"/>
      <c r="D1716" s="137"/>
    </row>
    <row r="1717" spans="1:4" s="97" customFormat="1" x14ac:dyDescent="0.2">
      <c r="A1717" s="118"/>
      <c r="B1717" s="109"/>
      <c r="C1717" s="137"/>
      <c r="D1717" s="137"/>
    </row>
    <row r="1718" spans="1:4" s="97" customFormat="1" x14ac:dyDescent="0.2">
      <c r="A1718" s="120" t="s">
        <v>606</v>
      </c>
      <c r="B1718" s="128"/>
      <c r="C1718" s="137"/>
      <c r="D1718" s="137"/>
    </row>
    <row r="1719" spans="1:4" s="97" customFormat="1" x14ac:dyDescent="0.2">
      <c r="A1719" s="120" t="s">
        <v>249</v>
      </c>
      <c r="B1719" s="128"/>
      <c r="C1719" s="137"/>
      <c r="D1719" s="137"/>
    </row>
    <row r="1720" spans="1:4" s="97" customFormat="1" x14ac:dyDescent="0.2">
      <c r="A1720" s="120" t="s">
        <v>370</v>
      </c>
      <c r="B1720" s="128"/>
      <c r="C1720" s="137"/>
      <c r="D1720" s="137"/>
    </row>
    <row r="1721" spans="1:4" s="97" customFormat="1" x14ac:dyDescent="0.2">
      <c r="A1721" s="120" t="s">
        <v>530</v>
      </c>
      <c r="B1721" s="128"/>
      <c r="C1721" s="137"/>
      <c r="D1721" s="137"/>
    </row>
    <row r="1722" spans="1:4" s="97" customFormat="1" x14ac:dyDescent="0.2">
      <c r="A1722" s="120"/>
      <c r="B1722" s="122"/>
      <c r="C1722" s="110"/>
      <c r="D1722" s="110"/>
    </row>
    <row r="1723" spans="1:4" s="97" customFormat="1" x14ac:dyDescent="0.2">
      <c r="A1723" s="130">
        <v>410000</v>
      </c>
      <c r="B1723" s="124" t="s">
        <v>87</v>
      </c>
      <c r="C1723" s="138">
        <f t="shared" ref="C1723" si="198">C1724+C1729</f>
        <v>743999.99999999953</v>
      </c>
      <c r="D1723" s="138">
        <f t="shared" ref="D1723" si="199">D1724+D1729</f>
        <v>0</v>
      </c>
    </row>
    <row r="1724" spans="1:4" s="97" customFormat="1" x14ac:dyDescent="0.2">
      <c r="A1724" s="130">
        <v>411000</v>
      </c>
      <c r="B1724" s="124" t="s">
        <v>204</v>
      </c>
      <c r="C1724" s="138">
        <f t="shared" ref="C1724" si="200">SUM(C1725:C1728)</f>
        <v>611399.99999999953</v>
      </c>
      <c r="D1724" s="138">
        <f t="shared" ref="D1724" si="201">SUM(D1725:D1728)</f>
        <v>0</v>
      </c>
    </row>
    <row r="1725" spans="1:4" s="97" customFormat="1" x14ac:dyDescent="0.2">
      <c r="A1725" s="120">
        <v>411100</v>
      </c>
      <c r="B1725" s="121" t="s">
        <v>88</v>
      </c>
      <c r="C1725" s="127">
        <v>581399.99999999953</v>
      </c>
      <c r="D1725" s="127">
        <v>0</v>
      </c>
    </row>
    <row r="1726" spans="1:4" s="97" customFormat="1" ht="46.5" x14ac:dyDescent="0.2">
      <c r="A1726" s="120">
        <v>411200</v>
      </c>
      <c r="B1726" s="121" t="s">
        <v>217</v>
      </c>
      <c r="C1726" s="127">
        <v>16200</v>
      </c>
      <c r="D1726" s="127">
        <v>0</v>
      </c>
    </row>
    <row r="1727" spans="1:4" s="97" customFormat="1" ht="46.5" x14ac:dyDescent="0.2">
      <c r="A1727" s="120">
        <v>411300</v>
      </c>
      <c r="B1727" s="121" t="s">
        <v>89</v>
      </c>
      <c r="C1727" s="127">
        <v>3800</v>
      </c>
      <c r="D1727" s="127">
        <v>0</v>
      </c>
    </row>
    <row r="1728" spans="1:4" s="97" customFormat="1" x14ac:dyDescent="0.2">
      <c r="A1728" s="120">
        <v>411400</v>
      </c>
      <c r="B1728" s="121" t="s">
        <v>90</v>
      </c>
      <c r="C1728" s="127">
        <v>10000</v>
      </c>
      <c r="D1728" s="127">
        <v>0</v>
      </c>
    </row>
    <row r="1729" spans="1:4" s="97" customFormat="1" x14ac:dyDescent="0.2">
      <c r="A1729" s="130">
        <v>412000</v>
      </c>
      <c r="B1729" s="128" t="s">
        <v>209</v>
      </c>
      <c r="C1729" s="138">
        <f>SUM(C1730:C1740)</f>
        <v>132600</v>
      </c>
      <c r="D1729" s="138">
        <f>SUM(D1730:D1740)</f>
        <v>0</v>
      </c>
    </row>
    <row r="1730" spans="1:4" s="97" customFormat="1" x14ac:dyDescent="0.2">
      <c r="A1730" s="120">
        <v>412100</v>
      </c>
      <c r="B1730" s="121" t="s">
        <v>91</v>
      </c>
      <c r="C1730" s="127">
        <v>1000</v>
      </c>
      <c r="D1730" s="127">
        <v>0</v>
      </c>
    </row>
    <row r="1731" spans="1:4" s="97" customFormat="1" ht="46.5" x14ac:dyDescent="0.2">
      <c r="A1731" s="120">
        <v>412200</v>
      </c>
      <c r="B1731" s="121" t="s">
        <v>218</v>
      </c>
      <c r="C1731" s="127">
        <v>35000</v>
      </c>
      <c r="D1731" s="127">
        <v>0</v>
      </c>
    </row>
    <row r="1732" spans="1:4" s="97" customFormat="1" x14ac:dyDescent="0.2">
      <c r="A1732" s="120">
        <v>412300</v>
      </c>
      <c r="B1732" s="121" t="s">
        <v>92</v>
      </c>
      <c r="C1732" s="127">
        <v>5999.9999999999991</v>
      </c>
      <c r="D1732" s="127">
        <v>0</v>
      </c>
    </row>
    <row r="1733" spans="1:4" s="97" customFormat="1" x14ac:dyDescent="0.2">
      <c r="A1733" s="120">
        <v>412500</v>
      </c>
      <c r="B1733" s="121" t="s">
        <v>94</v>
      </c>
      <c r="C1733" s="127">
        <v>6000</v>
      </c>
      <c r="D1733" s="127">
        <v>0</v>
      </c>
    </row>
    <row r="1734" spans="1:4" s="97" customFormat="1" x14ac:dyDescent="0.2">
      <c r="A1734" s="120">
        <v>412600</v>
      </c>
      <c r="B1734" s="121" t="s">
        <v>219</v>
      </c>
      <c r="C1734" s="127">
        <v>12000</v>
      </c>
      <c r="D1734" s="127">
        <v>0</v>
      </c>
    </row>
    <row r="1735" spans="1:4" s="97" customFormat="1" x14ac:dyDescent="0.2">
      <c r="A1735" s="120">
        <v>412700</v>
      </c>
      <c r="B1735" s="121" t="s">
        <v>206</v>
      </c>
      <c r="C1735" s="127">
        <v>16300</v>
      </c>
      <c r="D1735" s="127">
        <v>0</v>
      </c>
    </row>
    <row r="1736" spans="1:4" s="97" customFormat="1" x14ac:dyDescent="0.2">
      <c r="A1736" s="120">
        <v>412900</v>
      </c>
      <c r="B1736" s="129" t="s">
        <v>531</v>
      </c>
      <c r="C1736" s="127">
        <v>500</v>
      </c>
      <c r="D1736" s="127">
        <v>0</v>
      </c>
    </row>
    <row r="1737" spans="1:4" s="97" customFormat="1" x14ac:dyDescent="0.2">
      <c r="A1737" s="120">
        <v>412900</v>
      </c>
      <c r="B1737" s="129" t="s">
        <v>299</v>
      </c>
      <c r="C1737" s="127">
        <v>50000</v>
      </c>
      <c r="D1737" s="127">
        <v>0</v>
      </c>
    </row>
    <row r="1738" spans="1:4" s="97" customFormat="1" x14ac:dyDescent="0.2">
      <c r="A1738" s="120">
        <v>412900</v>
      </c>
      <c r="B1738" s="129" t="s">
        <v>316</v>
      </c>
      <c r="C1738" s="127">
        <v>1000</v>
      </c>
      <c r="D1738" s="127">
        <v>0</v>
      </c>
    </row>
    <row r="1739" spans="1:4" s="97" customFormat="1" ht="46.5" x14ac:dyDescent="0.2">
      <c r="A1739" s="120">
        <v>412900</v>
      </c>
      <c r="B1739" s="129" t="s">
        <v>317</v>
      </c>
      <c r="C1739" s="127">
        <v>3000</v>
      </c>
      <c r="D1739" s="127">
        <v>0</v>
      </c>
    </row>
    <row r="1740" spans="1:4" s="97" customFormat="1" ht="46.5" x14ac:dyDescent="0.2">
      <c r="A1740" s="120">
        <v>412900</v>
      </c>
      <c r="B1740" s="129" t="s">
        <v>318</v>
      </c>
      <c r="C1740" s="127">
        <v>1800</v>
      </c>
      <c r="D1740" s="127">
        <v>0</v>
      </c>
    </row>
    <row r="1741" spans="1:4" s="139" customFormat="1" x14ac:dyDescent="0.2">
      <c r="A1741" s="130">
        <v>510000</v>
      </c>
      <c r="B1741" s="128" t="s">
        <v>153</v>
      </c>
      <c r="C1741" s="138">
        <f>C1742+C1744</f>
        <v>61000</v>
      </c>
      <c r="D1741" s="138">
        <f>D1742+D1744</f>
        <v>0</v>
      </c>
    </row>
    <row r="1742" spans="1:4" s="139" customFormat="1" x14ac:dyDescent="0.2">
      <c r="A1742" s="130">
        <v>511000</v>
      </c>
      <c r="B1742" s="128" t="s">
        <v>154</v>
      </c>
      <c r="C1742" s="138">
        <f>C1743+0</f>
        <v>60000</v>
      </c>
      <c r="D1742" s="138">
        <f>D1743+0</f>
        <v>0</v>
      </c>
    </row>
    <row r="1743" spans="1:4" s="97" customFormat="1" x14ac:dyDescent="0.2">
      <c r="A1743" s="120">
        <v>511300</v>
      </c>
      <c r="B1743" s="121" t="s">
        <v>157</v>
      </c>
      <c r="C1743" s="127">
        <v>60000</v>
      </c>
      <c r="D1743" s="127">
        <v>0</v>
      </c>
    </row>
    <row r="1744" spans="1:4" s="139" customFormat="1" ht="46.5" x14ac:dyDescent="0.2">
      <c r="A1744" s="130">
        <v>516000</v>
      </c>
      <c r="B1744" s="128" t="s">
        <v>164</v>
      </c>
      <c r="C1744" s="138">
        <f>C1745</f>
        <v>1000</v>
      </c>
      <c r="D1744" s="138">
        <f>D1745</f>
        <v>0</v>
      </c>
    </row>
    <row r="1745" spans="1:4" s="97" customFormat="1" ht="46.5" x14ac:dyDescent="0.2">
      <c r="A1745" s="120">
        <v>516100</v>
      </c>
      <c r="B1745" s="121" t="s">
        <v>164</v>
      </c>
      <c r="C1745" s="127">
        <v>1000</v>
      </c>
      <c r="D1745" s="127">
        <v>0</v>
      </c>
    </row>
    <row r="1746" spans="1:4" s="97" customFormat="1" x14ac:dyDescent="0.2">
      <c r="A1746" s="142"/>
      <c r="B1746" s="133" t="s">
        <v>236</v>
      </c>
      <c r="C1746" s="140">
        <f>C1723+C1741+0</f>
        <v>804999.99999999953</v>
      </c>
      <c r="D1746" s="140">
        <f>D1723+D1741+0</f>
        <v>0</v>
      </c>
    </row>
    <row r="1747" spans="1:4" s="97" customFormat="1" x14ac:dyDescent="0.2">
      <c r="A1747" s="108"/>
      <c r="B1747" s="109"/>
      <c r="C1747" s="110"/>
      <c r="D1747" s="110"/>
    </row>
    <row r="1748" spans="1:4" s="97" customFormat="1" x14ac:dyDescent="0.2">
      <c r="A1748" s="118"/>
      <c r="B1748" s="109"/>
      <c r="C1748" s="137"/>
      <c r="D1748" s="137"/>
    </row>
    <row r="1749" spans="1:4" s="97" customFormat="1" x14ac:dyDescent="0.2">
      <c r="A1749" s="120" t="s">
        <v>607</v>
      </c>
      <c r="B1749" s="121"/>
      <c r="C1749" s="137"/>
      <c r="D1749" s="137"/>
    </row>
    <row r="1750" spans="1:4" s="97" customFormat="1" x14ac:dyDescent="0.2">
      <c r="A1750" s="120" t="s">
        <v>249</v>
      </c>
      <c r="B1750" s="121"/>
      <c r="C1750" s="137" t="s">
        <v>2</v>
      </c>
      <c r="D1750" s="137" t="s">
        <v>2</v>
      </c>
    </row>
    <row r="1751" spans="1:4" s="97" customFormat="1" x14ac:dyDescent="0.2">
      <c r="A1751" s="120" t="s">
        <v>375</v>
      </c>
      <c r="B1751" s="128"/>
      <c r="C1751" s="137"/>
      <c r="D1751" s="137"/>
    </row>
    <row r="1752" spans="1:4" s="97" customFormat="1" x14ac:dyDescent="0.2">
      <c r="A1752" s="120" t="s">
        <v>530</v>
      </c>
      <c r="B1752" s="128"/>
      <c r="C1752" s="137"/>
      <c r="D1752" s="137"/>
    </row>
    <row r="1753" spans="1:4" s="97" customFormat="1" x14ac:dyDescent="0.2">
      <c r="A1753" s="120"/>
      <c r="B1753" s="122"/>
      <c r="C1753" s="110"/>
      <c r="D1753" s="110"/>
    </row>
    <row r="1754" spans="1:4" s="97" customFormat="1" x14ac:dyDescent="0.2">
      <c r="A1754" s="130">
        <v>410000</v>
      </c>
      <c r="B1754" s="124" t="s">
        <v>87</v>
      </c>
      <c r="C1754" s="138">
        <f t="shared" ref="C1754" si="202">C1755+C1760</f>
        <v>9192800</v>
      </c>
      <c r="D1754" s="138">
        <f t="shared" ref="D1754" si="203">D1755+D1760</f>
        <v>0</v>
      </c>
    </row>
    <row r="1755" spans="1:4" s="97" customFormat="1" x14ac:dyDescent="0.2">
      <c r="A1755" s="130">
        <v>411000</v>
      </c>
      <c r="B1755" s="124" t="s">
        <v>204</v>
      </c>
      <c r="C1755" s="138">
        <f t="shared" ref="C1755" si="204">SUM(C1756:C1759)</f>
        <v>8675000</v>
      </c>
      <c r="D1755" s="138">
        <f t="shared" ref="D1755" si="205">SUM(D1756:D1759)</f>
        <v>0</v>
      </c>
    </row>
    <row r="1756" spans="1:4" s="97" customFormat="1" x14ac:dyDescent="0.2">
      <c r="A1756" s="120">
        <v>411100</v>
      </c>
      <c r="B1756" s="121" t="s">
        <v>88</v>
      </c>
      <c r="C1756" s="127">
        <v>8005000</v>
      </c>
      <c r="D1756" s="127">
        <v>0</v>
      </c>
    </row>
    <row r="1757" spans="1:4" s="97" customFormat="1" ht="46.5" x14ac:dyDescent="0.2">
      <c r="A1757" s="120">
        <v>411200</v>
      </c>
      <c r="B1757" s="121" t="s">
        <v>217</v>
      </c>
      <c r="C1757" s="127">
        <v>390000</v>
      </c>
      <c r="D1757" s="127">
        <v>0</v>
      </c>
    </row>
    <row r="1758" spans="1:4" s="97" customFormat="1" ht="46.5" x14ac:dyDescent="0.2">
      <c r="A1758" s="120">
        <v>411300</v>
      </c>
      <c r="B1758" s="121" t="s">
        <v>89</v>
      </c>
      <c r="C1758" s="127">
        <v>155000</v>
      </c>
      <c r="D1758" s="127">
        <v>0</v>
      </c>
    </row>
    <row r="1759" spans="1:4" s="97" customFormat="1" x14ac:dyDescent="0.2">
      <c r="A1759" s="120">
        <v>411400</v>
      </c>
      <c r="B1759" s="121" t="s">
        <v>90</v>
      </c>
      <c r="C1759" s="127">
        <v>125000</v>
      </c>
      <c r="D1759" s="127">
        <v>0</v>
      </c>
    </row>
    <row r="1760" spans="1:4" s="97" customFormat="1" x14ac:dyDescent="0.2">
      <c r="A1760" s="130">
        <v>412000</v>
      </c>
      <c r="B1760" s="128" t="s">
        <v>209</v>
      </c>
      <c r="C1760" s="138">
        <f>SUM(C1761:C1770)</f>
        <v>517800</v>
      </c>
      <c r="D1760" s="138">
        <f>SUM(D1761:D1770)</f>
        <v>0</v>
      </c>
    </row>
    <row r="1761" spans="1:4" s="97" customFormat="1" x14ac:dyDescent="0.2">
      <c r="A1761" s="120">
        <v>412100</v>
      </c>
      <c r="B1761" s="121" t="s">
        <v>91</v>
      </c>
      <c r="C1761" s="127">
        <v>6000</v>
      </c>
      <c r="D1761" s="127">
        <v>0</v>
      </c>
    </row>
    <row r="1762" spans="1:4" s="97" customFormat="1" ht="46.5" x14ac:dyDescent="0.2">
      <c r="A1762" s="120">
        <v>412200</v>
      </c>
      <c r="B1762" s="121" t="s">
        <v>218</v>
      </c>
      <c r="C1762" s="127">
        <v>32000</v>
      </c>
      <c r="D1762" s="127">
        <v>0</v>
      </c>
    </row>
    <row r="1763" spans="1:4" s="97" customFormat="1" x14ac:dyDescent="0.2">
      <c r="A1763" s="120">
        <v>412300</v>
      </c>
      <c r="B1763" s="121" t="s">
        <v>92</v>
      </c>
      <c r="C1763" s="127">
        <v>35000</v>
      </c>
      <c r="D1763" s="127">
        <v>0</v>
      </c>
    </row>
    <row r="1764" spans="1:4" s="97" customFormat="1" x14ac:dyDescent="0.2">
      <c r="A1764" s="120">
        <v>412500</v>
      </c>
      <c r="B1764" s="121" t="s">
        <v>94</v>
      </c>
      <c r="C1764" s="127">
        <v>75000</v>
      </c>
      <c r="D1764" s="127">
        <v>0</v>
      </c>
    </row>
    <row r="1765" spans="1:4" s="97" customFormat="1" x14ac:dyDescent="0.2">
      <c r="A1765" s="120">
        <v>412600</v>
      </c>
      <c r="B1765" s="121" t="s">
        <v>219</v>
      </c>
      <c r="C1765" s="127">
        <v>185000</v>
      </c>
      <c r="D1765" s="127">
        <v>0</v>
      </c>
    </row>
    <row r="1766" spans="1:4" s="97" customFormat="1" x14ac:dyDescent="0.2">
      <c r="A1766" s="120">
        <v>412700</v>
      </c>
      <c r="B1766" s="121" t="s">
        <v>206</v>
      </c>
      <c r="C1766" s="127">
        <v>109999.99999999997</v>
      </c>
      <c r="D1766" s="127">
        <v>0</v>
      </c>
    </row>
    <row r="1767" spans="1:4" s="97" customFormat="1" x14ac:dyDescent="0.2">
      <c r="A1767" s="120">
        <v>412900</v>
      </c>
      <c r="B1767" s="121" t="s">
        <v>316</v>
      </c>
      <c r="C1767" s="127">
        <v>800</v>
      </c>
      <c r="D1767" s="127">
        <v>0</v>
      </c>
    </row>
    <row r="1768" spans="1:4" s="97" customFormat="1" ht="46.5" x14ac:dyDescent="0.2">
      <c r="A1768" s="120">
        <v>412900</v>
      </c>
      <c r="B1768" s="129" t="s">
        <v>317</v>
      </c>
      <c r="C1768" s="127">
        <v>48999.999999999971</v>
      </c>
      <c r="D1768" s="127">
        <v>0</v>
      </c>
    </row>
    <row r="1769" spans="1:4" s="97" customFormat="1" ht="46.5" x14ac:dyDescent="0.2">
      <c r="A1769" s="120">
        <v>412900</v>
      </c>
      <c r="B1769" s="129" t="s">
        <v>318</v>
      </c>
      <c r="C1769" s="127">
        <v>17000</v>
      </c>
      <c r="D1769" s="127">
        <v>0</v>
      </c>
    </row>
    <row r="1770" spans="1:4" s="97" customFormat="1" x14ac:dyDescent="0.2">
      <c r="A1770" s="120">
        <v>412900</v>
      </c>
      <c r="B1770" s="121" t="s">
        <v>301</v>
      </c>
      <c r="C1770" s="127">
        <v>8000</v>
      </c>
      <c r="D1770" s="127">
        <v>0</v>
      </c>
    </row>
    <row r="1771" spans="1:4" s="97" customFormat="1" x14ac:dyDescent="0.2">
      <c r="A1771" s="130">
        <v>510000</v>
      </c>
      <c r="B1771" s="128" t="s">
        <v>153</v>
      </c>
      <c r="C1771" s="138">
        <f t="shared" ref="C1771" si="206">C1772+C1774</f>
        <v>290000</v>
      </c>
      <c r="D1771" s="138">
        <f t="shared" ref="D1771" si="207">D1772+D1774</f>
        <v>0</v>
      </c>
    </row>
    <row r="1772" spans="1:4" s="97" customFormat="1" x14ac:dyDescent="0.2">
      <c r="A1772" s="130">
        <v>511000</v>
      </c>
      <c r="B1772" s="128" t="s">
        <v>154</v>
      </c>
      <c r="C1772" s="138">
        <f>SUM(C1773:C1773)</f>
        <v>120000</v>
      </c>
      <c r="D1772" s="138">
        <f>SUM(D1773:D1773)</f>
        <v>0</v>
      </c>
    </row>
    <row r="1773" spans="1:4" s="97" customFormat="1" x14ac:dyDescent="0.2">
      <c r="A1773" s="120">
        <v>511300</v>
      </c>
      <c r="B1773" s="121" t="s">
        <v>157</v>
      </c>
      <c r="C1773" s="127">
        <v>120000</v>
      </c>
      <c r="D1773" s="127">
        <v>0</v>
      </c>
    </row>
    <row r="1774" spans="1:4" s="139" customFormat="1" ht="46.5" x14ac:dyDescent="0.2">
      <c r="A1774" s="130">
        <v>516000</v>
      </c>
      <c r="B1774" s="128" t="s">
        <v>164</v>
      </c>
      <c r="C1774" s="138">
        <f>C1775</f>
        <v>170000</v>
      </c>
      <c r="D1774" s="138">
        <f>D1775</f>
        <v>0</v>
      </c>
    </row>
    <row r="1775" spans="1:4" s="97" customFormat="1" ht="46.5" x14ac:dyDescent="0.2">
      <c r="A1775" s="120">
        <v>516100</v>
      </c>
      <c r="B1775" s="121" t="s">
        <v>164</v>
      </c>
      <c r="C1775" s="127">
        <v>170000</v>
      </c>
      <c r="D1775" s="127">
        <v>0</v>
      </c>
    </row>
    <row r="1776" spans="1:4" s="139" customFormat="1" x14ac:dyDescent="0.2">
      <c r="A1776" s="130">
        <v>630000</v>
      </c>
      <c r="B1776" s="128" t="s">
        <v>194</v>
      </c>
      <c r="C1776" s="138">
        <f>0+C1777</f>
        <v>100000</v>
      </c>
      <c r="D1776" s="138">
        <f>0+D1777</f>
        <v>0</v>
      </c>
    </row>
    <row r="1777" spans="1:4" s="139" customFormat="1" ht="46.5" x14ac:dyDescent="0.2">
      <c r="A1777" s="130">
        <v>638000</v>
      </c>
      <c r="B1777" s="128" t="s">
        <v>127</v>
      </c>
      <c r="C1777" s="138">
        <f>C1778</f>
        <v>100000</v>
      </c>
      <c r="D1777" s="138">
        <f>D1778</f>
        <v>0</v>
      </c>
    </row>
    <row r="1778" spans="1:4" s="97" customFormat="1" x14ac:dyDescent="0.2">
      <c r="A1778" s="120">
        <v>638100</v>
      </c>
      <c r="B1778" s="121" t="s">
        <v>199</v>
      </c>
      <c r="C1778" s="127">
        <v>100000</v>
      </c>
      <c r="D1778" s="127">
        <v>0</v>
      </c>
    </row>
    <row r="1779" spans="1:4" s="97" customFormat="1" x14ac:dyDescent="0.2">
      <c r="A1779" s="142"/>
      <c r="B1779" s="133" t="s">
        <v>236</v>
      </c>
      <c r="C1779" s="140">
        <f>C1754+C1771+C1776</f>
        <v>9582800</v>
      </c>
      <c r="D1779" s="140">
        <f>D1754+D1771+D1776</f>
        <v>0</v>
      </c>
    </row>
    <row r="1780" spans="1:4" s="97" customFormat="1" x14ac:dyDescent="0.2">
      <c r="A1780" s="108"/>
      <c r="B1780" s="109"/>
      <c r="C1780" s="110"/>
      <c r="D1780" s="110"/>
    </row>
    <row r="1781" spans="1:4" s="97" customFormat="1" x14ac:dyDescent="0.2">
      <c r="A1781" s="118"/>
      <c r="B1781" s="109"/>
      <c r="C1781" s="137"/>
      <c r="D1781" s="137"/>
    </row>
    <row r="1782" spans="1:4" s="97" customFormat="1" x14ac:dyDescent="0.2">
      <c r="A1782" s="120" t="s">
        <v>608</v>
      </c>
      <c r="B1782" s="128"/>
      <c r="C1782" s="137"/>
      <c r="D1782" s="137"/>
    </row>
    <row r="1783" spans="1:4" s="97" customFormat="1" x14ac:dyDescent="0.2">
      <c r="A1783" s="120" t="s">
        <v>249</v>
      </c>
      <c r="B1783" s="128"/>
      <c r="C1783" s="137"/>
      <c r="D1783" s="137"/>
    </row>
    <row r="1784" spans="1:4" s="97" customFormat="1" x14ac:dyDescent="0.2">
      <c r="A1784" s="120" t="s">
        <v>376</v>
      </c>
      <c r="B1784" s="128"/>
      <c r="C1784" s="137"/>
      <c r="D1784" s="137"/>
    </row>
    <row r="1785" spans="1:4" s="97" customFormat="1" x14ac:dyDescent="0.2">
      <c r="A1785" s="120" t="s">
        <v>530</v>
      </c>
      <c r="B1785" s="128"/>
      <c r="C1785" s="137"/>
      <c r="D1785" s="137"/>
    </row>
    <row r="1786" spans="1:4" s="97" customFormat="1" x14ac:dyDescent="0.2">
      <c r="A1786" s="120"/>
      <c r="B1786" s="122"/>
      <c r="C1786" s="110"/>
      <c r="D1786" s="110"/>
    </row>
    <row r="1787" spans="1:4" s="97" customFormat="1" x14ac:dyDescent="0.2">
      <c r="A1787" s="130">
        <v>410000</v>
      </c>
      <c r="B1787" s="124" t="s">
        <v>87</v>
      </c>
      <c r="C1787" s="138">
        <f>C1788+C1793+0</f>
        <v>5483000</v>
      </c>
      <c r="D1787" s="138">
        <f>D1788+D1793+0</f>
        <v>0</v>
      </c>
    </row>
    <row r="1788" spans="1:4" s="97" customFormat="1" x14ac:dyDescent="0.2">
      <c r="A1788" s="130">
        <v>411000</v>
      </c>
      <c r="B1788" s="124" t="s">
        <v>204</v>
      </c>
      <c r="C1788" s="138">
        <f t="shared" ref="C1788" si="208">SUM(C1789:C1792)</f>
        <v>5009000</v>
      </c>
      <c r="D1788" s="138">
        <f t="shared" ref="D1788" si="209">SUM(D1789:D1792)</f>
        <v>0</v>
      </c>
    </row>
    <row r="1789" spans="1:4" s="97" customFormat="1" x14ac:dyDescent="0.2">
      <c r="A1789" s="120">
        <v>411100</v>
      </c>
      <c r="B1789" s="121" t="s">
        <v>88</v>
      </c>
      <c r="C1789" s="127">
        <v>4610000</v>
      </c>
      <c r="D1789" s="127">
        <v>0</v>
      </c>
    </row>
    <row r="1790" spans="1:4" s="97" customFormat="1" ht="46.5" x14ac:dyDescent="0.2">
      <c r="A1790" s="120">
        <v>411200</v>
      </c>
      <c r="B1790" s="121" t="s">
        <v>217</v>
      </c>
      <c r="C1790" s="127">
        <v>210999.99999999965</v>
      </c>
      <c r="D1790" s="127">
        <v>0</v>
      </c>
    </row>
    <row r="1791" spans="1:4" s="97" customFormat="1" ht="46.5" x14ac:dyDescent="0.2">
      <c r="A1791" s="120">
        <v>411300</v>
      </c>
      <c r="B1791" s="121" t="s">
        <v>89</v>
      </c>
      <c r="C1791" s="127">
        <v>150000</v>
      </c>
      <c r="D1791" s="127">
        <v>0</v>
      </c>
    </row>
    <row r="1792" spans="1:4" s="97" customFormat="1" x14ac:dyDescent="0.2">
      <c r="A1792" s="120">
        <v>411400</v>
      </c>
      <c r="B1792" s="121" t="s">
        <v>90</v>
      </c>
      <c r="C1792" s="127">
        <v>38000</v>
      </c>
      <c r="D1792" s="127">
        <v>0</v>
      </c>
    </row>
    <row r="1793" spans="1:4" s="97" customFormat="1" x14ac:dyDescent="0.2">
      <c r="A1793" s="130">
        <v>412000</v>
      </c>
      <c r="B1793" s="128" t="s">
        <v>209</v>
      </c>
      <c r="C1793" s="138">
        <f>SUM(C1794:C1802)</f>
        <v>474000</v>
      </c>
      <c r="D1793" s="138">
        <f>SUM(D1794:D1802)</f>
        <v>0</v>
      </c>
    </row>
    <row r="1794" spans="1:4" s="97" customFormat="1" ht="46.5" x14ac:dyDescent="0.2">
      <c r="A1794" s="120">
        <v>412200</v>
      </c>
      <c r="B1794" s="121" t="s">
        <v>218</v>
      </c>
      <c r="C1794" s="127">
        <v>150000</v>
      </c>
      <c r="D1794" s="127">
        <v>0</v>
      </c>
    </row>
    <row r="1795" spans="1:4" s="97" customFormat="1" x14ac:dyDescent="0.2">
      <c r="A1795" s="120">
        <v>412300</v>
      </c>
      <c r="B1795" s="121" t="s">
        <v>92</v>
      </c>
      <c r="C1795" s="127">
        <v>29000</v>
      </c>
      <c r="D1795" s="127">
        <v>0</v>
      </c>
    </row>
    <row r="1796" spans="1:4" s="97" customFormat="1" x14ac:dyDescent="0.2">
      <c r="A1796" s="120">
        <v>412500</v>
      </c>
      <c r="B1796" s="121" t="s">
        <v>94</v>
      </c>
      <c r="C1796" s="127">
        <v>25000</v>
      </c>
      <c r="D1796" s="127">
        <v>0</v>
      </c>
    </row>
    <row r="1797" spans="1:4" s="97" customFormat="1" x14ac:dyDescent="0.2">
      <c r="A1797" s="120">
        <v>412600</v>
      </c>
      <c r="B1797" s="121" t="s">
        <v>219</v>
      </c>
      <c r="C1797" s="127">
        <v>21000</v>
      </c>
      <c r="D1797" s="127">
        <v>0</v>
      </c>
    </row>
    <row r="1798" spans="1:4" s="97" customFormat="1" x14ac:dyDescent="0.2">
      <c r="A1798" s="120">
        <v>412700</v>
      </c>
      <c r="B1798" s="121" t="s">
        <v>206</v>
      </c>
      <c r="C1798" s="127">
        <v>230000.00000000003</v>
      </c>
      <c r="D1798" s="127">
        <v>0</v>
      </c>
    </row>
    <row r="1799" spans="1:4" s="97" customFormat="1" x14ac:dyDescent="0.2">
      <c r="A1799" s="120">
        <v>412900</v>
      </c>
      <c r="B1799" s="121" t="s">
        <v>531</v>
      </c>
      <c r="C1799" s="127">
        <v>2500</v>
      </c>
      <c r="D1799" s="127">
        <v>0</v>
      </c>
    </row>
    <row r="1800" spans="1:4" s="97" customFormat="1" x14ac:dyDescent="0.2">
      <c r="A1800" s="120">
        <v>412900</v>
      </c>
      <c r="B1800" s="121" t="s">
        <v>316</v>
      </c>
      <c r="C1800" s="127">
        <v>4000</v>
      </c>
      <c r="D1800" s="127">
        <v>0</v>
      </c>
    </row>
    <row r="1801" spans="1:4" s="97" customFormat="1" ht="46.5" x14ac:dyDescent="0.2">
      <c r="A1801" s="120">
        <v>412900</v>
      </c>
      <c r="B1801" s="121" t="s">
        <v>318</v>
      </c>
      <c r="C1801" s="127">
        <v>10000</v>
      </c>
      <c r="D1801" s="127">
        <v>0</v>
      </c>
    </row>
    <row r="1802" spans="1:4" s="97" customFormat="1" x14ac:dyDescent="0.2">
      <c r="A1802" s="120">
        <v>412900</v>
      </c>
      <c r="B1802" s="121" t="s">
        <v>301</v>
      </c>
      <c r="C1802" s="127">
        <v>2500</v>
      </c>
      <c r="D1802" s="127">
        <v>0</v>
      </c>
    </row>
    <row r="1803" spans="1:4" s="97" customFormat="1" x14ac:dyDescent="0.2">
      <c r="A1803" s="130">
        <v>510000</v>
      </c>
      <c r="B1803" s="128" t="s">
        <v>153</v>
      </c>
      <c r="C1803" s="138">
        <f>C1804+0</f>
        <v>50000</v>
      </c>
      <c r="D1803" s="138">
        <f>D1804+0</f>
        <v>0</v>
      </c>
    </row>
    <row r="1804" spans="1:4" s="97" customFormat="1" x14ac:dyDescent="0.2">
      <c r="A1804" s="130">
        <v>511000</v>
      </c>
      <c r="B1804" s="128" t="s">
        <v>154</v>
      </c>
      <c r="C1804" s="138">
        <f>SUM(C1805:C1805)</f>
        <v>50000</v>
      </c>
      <c r="D1804" s="138">
        <f>SUM(D1805:D1805)</f>
        <v>0</v>
      </c>
    </row>
    <row r="1805" spans="1:4" s="97" customFormat="1" x14ac:dyDescent="0.2">
      <c r="A1805" s="120">
        <v>511300</v>
      </c>
      <c r="B1805" s="121" t="s">
        <v>157</v>
      </c>
      <c r="C1805" s="127">
        <v>50000</v>
      </c>
      <c r="D1805" s="127">
        <v>0</v>
      </c>
    </row>
    <row r="1806" spans="1:4" s="139" customFormat="1" x14ac:dyDescent="0.2">
      <c r="A1806" s="130">
        <v>630000</v>
      </c>
      <c r="B1806" s="128" t="s">
        <v>194</v>
      </c>
      <c r="C1806" s="138">
        <f>0+C1807</f>
        <v>100000</v>
      </c>
      <c r="D1806" s="138">
        <f>0+D1807</f>
        <v>0</v>
      </c>
    </row>
    <row r="1807" spans="1:4" s="139" customFormat="1" ht="46.5" x14ac:dyDescent="0.2">
      <c r="A1807" s="130">
        <v>638000</v>
      </c>
      <c r="B1807" s="128" t="s">
        <v>127</v>
      </c>
      <c r="C1807" s="138">
        <f>C1808</f>
        <v>100000</v>
      </c>
      <c r="D1807" s="138">
        <f>D1808</f>
        <v>0</v>
      </c>
    </row>
    <row r="1808" spans="1:4" s="97" customFormat="1" x14ac:dyDescent="0.2">
      <c r="A1808" s="120">
        <v>638100</v>
      </c>
      <c r="B1808" s="121" t="s">
        <v>199</v>
      </c>
      <c r="C1808" s="127">
        <v>100000</v>
      </c>
      <c r="D1808" s="127">
        <v>0</v>
      </c>
    </row>
    <row r="1809" spans="1:4" s="97" customFormat="1" x14ac:dyDescent="0.2">
      <c r="A1809" s="142"/>
      <c r="B1809" s="133" t="s">
        <v>236</v>
      </c>
      <c r="C1809" s="140">
        <f>C1787+C1803+C1806</f>
        <v>5633000</v>
      </c>
      <c r="D1809" s="140">
        <f>D1787+D1803+D1806</f>
        <v>0</v>
      </c>
    </row>
    <row r="1810" spans="1:4" s="97" customFormat="1" x14ac:dyDescent="0.2">
      <c r="A1810" s="108"/>
      <c r="B1810" s="109"/>
      <c r="C1810" s="110"/>
      <c r="D1810" s="110"/>
    </row>
    <row r="1811" spans="1:4" s="97" customFormat="1" x14ac:dyDescent="0.2">
      <c r="A1811" s="118"/>
      <c r="B1811" s="109"/>
      <c r="C1811" s="137"/>
      <c r="D1811" s="137"/>
    </row>
    <row r="1812" spans="1:4" s="97" customFormat="1" x14ac:dyDescent="0.2">
      <c r="A1812" s="120" t="s">
        <v>609</v>
      </c>
      <c r="B1812" s="128"/>
      <c r="C1812" s="137"/>
      <c r="D1812" s="137"/>
    </row>
    <row r="1813" spans="1:4" s="97" customFormat="1" x14ac:dyDescent="0.2">
      <c r="A1813" s="120" t="s">
        <v>249</v>
      </c>
      <c r="B1813" s="128"/>
      <c r="C1813" s="137"/>
      <c r="D1813" s="137"/>
    </row>
    <row r="1814" spans="1:4" s="97" customFormat="1" x14ac:dyDescent="0.2">
      <c r="A1814" s="120" t="s">
        <v>377</v>
      </c>
      <c r="B1814" s="128"/>
      <c r="C1814" s="137"/>
      <c r="D1814" s="137"/>
    </row>
    <row r="1815" spans="1:4" s="97" customFormat="1" x14ac:dyDescent="0.2">
      <c r="A1815" s="120" t="s">
        <v>530</v>
      </c>
      <c r="B1815" s="128"/>
      <c r="C1815" s="137"/>
      <c r="D1815" s="137"/>
    </row>
    <row r="1816" spans="1:4" s="97" customFormat="1" x14ac:dyDescent="0.2">
      <c r="A1816" s="120"/>
      <c r="B1816" s="122"/>
      <c r="C1816" s="110"/>
      <c r="D1816" s="110"/>
    </row>
    <row r="1817" spans="1:4" s="97" customFormat="1" x14ac:dyDescent="0.2">
      <c r="A1817" s="130">
        <v>410000</v>
      </c>
      <c r="B1817" s="124" t="s">
        <v>87</v>
      </c>
      <c r="C1817" s="138">
        <f>C1818+C1823+C1834</f>
        <v>2636400</v>
      </c>
      <c r="D1817" s="138">
        <f>D1818+D1823+D1834</f>
        <v>0</v>
      </c>
    </row>
    <row r="1818" spans="1:4" s="97" customFormat="1" x14ac:dyDescent="0.2">
      <c r="A1818" s="130">
        <v>411000</v>
      </c>
      <c r="B1818" s="124" t="s">
        <v>204</v>
      </c>
      <c r="C1818" s="138">
        <f t="shared" ref="C1818" si="210">SUM(C1819:C1822)</f>
        <v>2374200</v>
      </c>
      <c r="D1818" s="138">
        <f t="shared" ref="D1818" si="211">SUM(D1819:D1822)</f>
        <v>0</v>
      </c>
    </row>
    <row r="1819" spans="1:4" s="97" customFormat="1" x14ac:dyDescent="0.2">
      <c r="A1819" s="120">
        <v>411100</v>
      </c>
      <c r="B1819" s="121" t="s">
        <v>88</v>
      </c>
      <c r="C1819" s="127">
        <v>2142300</v>
      </c>
      <c r="D1819" s="127">
        <v>0</v>
      </c>
    </row>
    <row r="1820" spans="1:4" s="97" customFormat="1" ht="46.5" x14ac:dyDescent="0.2">
      <c r="A1820" s="120">
        <v>411200</v>
      </c>
      <c r="B1820" s="121" t="s">
        <v>217</v>
      </c>
      <c r="C1820" s="127">
        <v>104000</v>
      </c>
      <c r="D1820" s="127">
        <v>0</v>
      </c>
    </row>
    <row r="1821" spans="1:4" s="97" customFormat="1" ht="46.5" x14ac:dyDescent="0.2">
      <c r="A1821" s="120">
        <v>411300</v>
      </c>
      <c r="B1821" s="121" t="s">
        <v>89</v>
      </c>
      <c r="C1821" s="127">
        <v>80000</v>
      </c>
      <c r="D1821" s="127">
        <v>0</v>
      </c>
    </row>
    <row r="1822" spans="1:4" s="97" customFormat="1" x14ac:dyDescent="0.2">
      <c r="A1822" s="120">
        <v>411400</v>
      </c>
      <c r="B1822" s="121" t="s">
        <v>90</v>
      </c>
      <c r="C1822" s="127">
        <v>47900</v>
      </c>
      <c r="D1822" s="127">
        <v>0</v>
      </c>
    </row>
    <row r="1823" spans="1:4" s="97" customFormat="1" x14ac:dyDescent="0.2">
      <c r="A1823" s="130">
        <v>412000</v>
      </c>
      <c r="B1823" s="128" t="s">
        <v>209</v>
      </c>
      <c r="C1823" s="138">
        <f>SUM(C1824:C1833)</f>
        <v>262000</v>
      </c>
      <c r="D1823" s="138">
        <f>SUM(D1824:D1833)</f>
        <v>0</v>
      </c>
    </row>
    <row r="1824" spans="1:4" s="97" customFormat="1" ht="46.5" x14ac:dyDescent="0.2">
      <c r="A1824" s="120">
        <v>412200</v>
      </c>
      <c r="B1824" s="121" t="s">
        <v>218</v>
      </c>
      <c r="C1824" s="127">
        <v>69000</v>
      </c>
      <c r="D1824" s="127">
        <v>0</v>
      </c>
    </row>
    <row r="1825" spans="1:4" s="97" customFormat="1" x14ac:dyDescent="0.2">
      <c r="A1825" s="120">
        <v>412300</v>
      </c>
      <c r="B1825" s="121" t="s">
        <v>92</v>
      </c>
      <c r="C1825" s="127">
        <v>16000</v>
      </c>
      <c r="D1825" s="127">
        <v>0</v>
      </c>
    </row>
    <row r="1826" spans="1:4" s="97" customFormat="1" x14ac:dyDescent="0.2">
      <c r="A1826" s="120">
        <v>412500</v>
      </c>
      <c r="B1826" s="121" t="s">
        <v>94</v>
      </c>
      <c r="C1826" s="127">
        <v>9000</v>
      </c>
      <c r="D1826" s="127">
        <v>0</v>
      </c>
    </row>
    <row r="1827" spans="1:4" s="97" customFormat="1" x14ac:dyDescent="0.2">
      <c r="A1827" s="120">
        <v>412600</v>
      </c>
      <c r="B1827" s="121" t="s">
        <v>219</v>
      </c>
      <c r="C1827" s="127">
        <v>9000</v>
      </c>
      <c r="D1827" s="127">
        <v>0</v>
      </c>
    </row>
    <row r="1828" spans="1:4" s="97" customFormat="1" x14ac:dyDescent="0.2">
      <c r="A1828" s="120">
        <v>412700</v>
      </c>
      <c r="B1828" s="121" t="s">
        <v>206</v>
      </c>
      <c r="C1828" s="127">
        <v>150000</v>
      </c>
      <c r="D1828" s="127">
        <v>0</v>
      </c>
    </row>
    <row r="1829" spans="1:4" s="97" customFormat="1" x14ac:dyDescent="0.2">
      <c r="A1829" s="120">
        <v>412900</v>
      </c>
      <c r="B1829" s="129" t="s">
        <v>531</v>
      </c>
      <c r="C1829" s="127">
        <v>500</v>
      </c>
      <c r="D1829" s="127">
        <v>0</v>
      </c>
    </row>
    <row r="1830" spans="1:4" s="97" customFormat="1" x14ac:dyDescent="0.2">
      <c r="A1830" s="120">
        <v>412900</v>
      </c>
      <c r="B1830" s="129" t="s">
        <v>299</v>
      </c>
      <c r="C1830" s="127">
        <v>2000</v>
      </c>
      <c r="D1830" s="127">
        <v>0</v>
      </c>
    </row>
    <row r="1831" spans="1:4" s="97" customFormat="1" x14ac:dyDescent="0.2">
      <c r="A1831" s="120">
        <v>412900</v>
      </c>
      <c r="B1831" s="121" t="s">
        <v>316</v>
      </c>
      <c r="C1831" s="127">
        <v>1000</v>
      </c>
      <c r="D1831" s="127">
        <v>0</v>
      </c>
    </row>
    <row r="1832" spans="1:4" s="97" customFormat="1" ht="46.5" x14ac:dyDescent="0.2">
      <c r="A1832" s="120">
        <v>412900</v>
      </c>
      <c r="B1832" s="121" t="s">
        <v>317</v>
      </c>
      <c r="C1832" s="127">
        <v>1000</v>
      </c>
      <c r="D1832" s="127">
        <v>0</v>
      </c>
    </row>
    <row r="1833" spans="1:4" s="97" customFormat="1" ht="46.5" x14ac:dyDescent="0.2">
      <c r="A1833" s="120">
        <v>412900</v>
      </c>
      <c r="B1833" s="129" t="s">
        <v>318</v>
      </c>
      <c r="C1833" s="127">
        <v>4500</v>
      </c>
      <c r="D1833" s="127">
        <v>0</v>
      </c>
    </row>
    <row r="1834" spans="1:4" s="139" customFormat="1" x14ac:dyDescent="0.2">
      <c r="A1834" s="130">
        <v>413000</v>
      </c>
      <c r="B1834" s="128" t="s">
        <v>210</v>
      </c>
      <c r="C1834" s="138">
        <f>C1835</f>
        <v>200</v>
      </c>
      <c r="D1834" s="138">
        <f>D1835</f>
        <v>0</v>
      </c>
    </row>
    <row r="1835" spans="1:4" s="97" customFormat="1" x14ac:dyDescent="0.2">
      <c r="A1835" s="120">
        <v>413900</v>
      </c>
      <c r="B1835" s="121" t="s">
        <v>99</v>
      </c>
      <c r="C1835" s="127">
        <v>200</v>
      </c>
      <c r="D1835" s="127">
        <v>0</v>
      </c>
    </row>
    <row r="1836" spans="1:4" s="97" customFormat="1" x14ac:dyDescent="0.2">
      <c r="A1836" s="130">
        <v>510000</v>
      </c>
      <c r="B1836" s="128" t="s">
        <v>153</v>
      </c>
      <c r="C1836" s="138">
        <f t="shared" ref="C1836" si="212">C1837+C1842</f>
        <v>51400</v>
      </c>
      <c r="D1836" s="138">
        <f t="shared" ref="D1836" si="213">D1837+D1842</f>
        <v>0</v>
      </c>
    </row>
    <row r="1837" spans="1:4" s="97" customFormat="1" x14ac:dyDescent="0.2">
      <c r="A1837" s="130">
        <v>511000</v>
      </c>
      <c r="B1837" s="128" t="s">
        <v>154</v>
      </c>
      <c r="C1837" s="138">
        <f t="shared" ref="C1837" si="214">SUM(C1838:C1841)</f>
        <v>49900</v>
      </c>
      <c r="D1837" s="138">
        <f t="shared" ref="D1837" si="215">SUM(D1838:D1841)</f>
        <v>0</v>
      </c>
    </row>
    <row r="1838" spans="1:4" s="97" customFormat="1" x14ac:dyDescent="0.2">
      <c r="A1838" s="141">
        <v>511100</v>
      </c>
      <c r="B1838" s="121" t="s">
        <v>155</v>
      </c>
      <c r="C1838" s="127">
        <v>5100</v>
      </c>
      <c r="D1838" s="127">
        <v>0</v>
      </c>
    </row>
    <row r="1839" spans="1:4" s="97" customFormat="1" ht="46.5" x14ac:dyDescent="0.2">
      <c r="A1839" s="120">
        <v>511200</v>
      </c>
      <c r="B1839" s="121" t="s">
        <v>156</v>
      </c>
      <c r="C1839" s="127">
        <v>7000</v>
      </c>
      <c r="D1839" s="127">
        <v>0</v>
      </c>
    </row>
    <row r="1840" spans="1:4" s="97" customFormat="1" x14ac:dyDescent="0.2">
      <c r="A1840" s="120">
        <v>511300</v>
      </c>
      <c r="B1840" s="121" t="s">
        <v>157</v>
      </c>
      <c r="C1840" s="127">
        <v>28000</v>
      </c>
      <c r="D1840" s="127">
        <v>0</v>
      </c>
    </row>
    <row r="1841" spans="1:4" s="97" customFormat="1" x14ac:dyDescent="0.2">
      <c r="A1841" s="120">
        <v>511700</v>
      </c>
      <c r="B1841" s="121" t="s">
        <v>160</v>
      </c>
      <c r="C1841" s="127">
        <v>9800</v>
      </c>
      <c r="D1841" s="127">
        <v>0</v>
      </c>
    </row>
    <row r="1842" spans="1:4" s="139" customFormat="1" ht="46.5" x14ac:dyDescent="0.2">
      <c r="A1842" s="130">
        <v>516000</v>
      </c>
      <c r="B1842" s="128" t="s">
        <v>164</v>
      </c>
      <c r="C1842" s="138">
        <f>C1843</f>
        <v>1500</v>
      </c>
      <c r="D1842" s="138">
        <f>D1843</f>
        <v>0</v>
      </c>
    </row>
    <row r="1843" spans="1:4" s="97" customFormat="1" ht="46.5" x14ac:dyDescent="0.2">
      <c r="A1843" s="120">
        <v>516100</v>
      </c>
      <c r="B1843" s="121" t="s">
        <v>164</v>
      </c>
      <c r="C1843" s="127">
        <v>1500</v>
      </c>
      <c r="D1843" s="127">
        <v>0</v>
      </c>
    </row>
    <row r="1844" spans="1:4" s="139" customFormat="1" x14ac:dyDescent="0.2">
      <c r="A1844" s="130">
        <v>630000</v>
      </c>
      <c r="B1844" s="128" t="s">
        <v>194</v>
      </c>
      <c r="C1844" s="138">
        <f>0+C1845</f>
        <v>49500</v>
      </c>
      <c r="D1844" s="138">
        <f>0+D1845</f>
        <v>0</v>
      </c>
    </row>
    <row r="1845" spans="1:4" s="139" customFormat="1" ht="46.5" x14ac:dyDescent="0.2">
      <c r="A1845" s="130">
        <v>638000</v>
      </c>
      <c r="B1845" s="128" t="s">
        <v>127</v>
      </c>
      <c r="C1845" s="138">
        <f>C1846</f>
        <v>49500</v>
      </c>
      <c r="D1845" s="138">
        <f>D1846</f>
        <v>0</v>
      </c>
    </row>
    <row r="1846" spans="1:4" s="97" customFormat="1" x14ac:dyDescent="0.2">
      <c r="A1846" s="120">
        <v>638100</v>
      </c>
      <c r="B1846" s="121" t="s">
        <v>199</v>
      </c>
      <c r="C1846" s="127">
        <v>49500</v>
      </c>
      <c r="D1846" s="127">
        <v>0</v>
      </c>
    </row>
    <row r="1847" spans="1:4" s="97" customFormat="1" x14ac:dyDescent="0.2">
      <c r="A1847" s="142"/>
      <c r="B1847" s="133" t="s">
        <v>236</v>
      </c>
      <c r="C1847" s="140">
        <f>C1817+C1836+C1844</f>
        <v>2737300</v>
      </c>
      <c r="D1847" s="140">
        <f>D1817+D1836+D1844</f>
        <v>0</v>
      </c>
    </row>
    <row r="1848" spans="1:4" s="97" customFormat="1" x14ac:dyDescent="0.2">
      <c r="A1848" s="108"/>
      <c r="B1848" s="109"/>
      <c r="C1848" s="110"/>
      <c r="D1848" s="110"/>
    </row>
    <row r="1849" spans="1:4" s="97" customFormat="1" x14ac:dyDescent="0.2">
      <c r="A1849" s="118"/>
      <c r="B1849" s="109"/>
      <c r="C1849" s="137"/>
      <c r="D1849" s="137"/>
    </row>
    <row r="1850" spans="1:4" s="97" customFormat="1" x14ac:dyDescent="0.2">
      <c r="A1850" s="120" t="s">
        <v>610</v>
      </c>
      <c r="B1850" s="128"/>
      <c r="C1850" s="137"/>
      <c r="D1850" s="137"/>
    </row>
    <row r="1851" spans="1:4" s="97" customFormat="1" x14ac:dyDescent="0.2">
      <c r="A1851" s="120" t="s">
        <v>249</v>
      </c>
      <c r="B1851" s="128"/>
      <c r="C1851" s="137"/>
      <c r="D1851" s="137"/>
    </row>
    <row r="1852" spans="1:4" s="97" customFormat="1" x14ac:dyDescent="0.2">
      <c r="A1852" s="120" t="s">
        <v>378</v>
      </c>
      <c r="B1852" s="128"/>
      <c r="C1852" s="137"/>
      <c r="D1852" s="137"/>
    </row>
    <row r="1853" spans="1:4" s="97" customFormat="1" x14ac:dyDescent="0.2">
      <c r="A1853" s="120" t="s">
        <v>530</v>
      </c>
      <c r="B1853" s="128"/>
      <c r="C1853" s="137"/>
      <c r="D1853" s="137"/>
    </row>
    <row r="1854" spans="1:4" s="97" customFormat="1" x14ac:dyDescent="0.2">
      <c r="A1854" s="120"/>
      <c r="B1854" s="122"/>
      <c r="C1854" s="110"/>
      <c r="D1854" s="110"/>
    </row>
    <row r="1855" spans="1:4" s="97" customFormat="1" x14ac:dyDescent="0.2">
      <c r="A1855" s="130">
        <v>410000</v>
      </c>
      <c r="B1855" s="124" t="s">
        <v>87</v>
      </c>
      <c r="C1855" s="138">
        <f t="shared" ref="C1855" si="216">C1856+C1861</f>
        <v>2806800.0000000009</v>
      </c>
      <c r="D1855" s="138">
        <f t="shared" ref="D1855" si="217">D1856+D1861</f>
        <v>0</v>
      </c>
    </row>
    <row r="1856" spans="1:4" s="97" customFormat="1" x14ac:dyDescent="0.2">
      <c r="A1856" s="130">
        <v>411000</v>
      </c>
      <c r="B1856" s="124" t="s">
        <v>204</v>
      </c>
      <c r="C1856" s="138">
        <f t="shared" ref="C1856" si="218">SUM(C1857:C1860)</f>
        <v>2535000.0000000009</v>
      </c>
      <c r="D1856" s="138">
        <f t="shared" ref="D1856" si="219">SUM(D1857:D1860)</f>
        <v>0</v>
      </c>
    </row>
    <row r="1857" spans="1:4" s="97" customFormat="1" x14ac:dyDescent="0.2">
      <c r="A1857" s="120">
        <v>411100</v>
      </c>
      <c r="B1857" s="121" t="s">
        <v>88</v>
      </c>
      <c r="C1857" s="127">
        <v>2366000.0000000009</v>
      </c>
      <c r="D1857" s="127">
        <v>0</v>
      </c>
    </row>
    <row r="1858" spans="1:4" s="97" customFormat="1" ht="46.5" x14ac:dyDescent="0.2">
      <c r="A1858" s="120">
        <v>411200</v>
      </c>
      <c r="B1858" s="121" t="s">
        <v>217</v>
      </c>
      <c r="C1858" s="127">
        <v>89000</v>
      </c>
      <c r="D1858" s="127">
        <v>0</v>
      </c>
    </row>
    <row r="1859" spans="1:4" s="97" customFormat="1" ht="46.5" x14ac:dyDescent="0.2">
      <c r="A1859" s="120">
        <v>411300</v>
      </c>
      <c r="B1859" s="121" t="s">
        <v>89</v>
      </c>
      <c r="C1859" s="127">
        <v>57000</v>
      </c>
      <c r="D1859" s="127">
        <v>0</v>
      </c>
    </row>
    <row r="1860" spans="1:4" s="97" customFormat="1" x14ac:dyDescent="0.2">
      <c r="A1860" s="120">
        <v>411400</v>
      </c>
      <c r="B1860" s="121" t="s">
        <v>90</v>
      </c>
      <c r="C1860" s="127">
        <v>23000</v>
      </c>
      <c r="D1860" s="127">
        <v>0</v>
      </c>
    </row>
    <row r="1861" spans="1:4" s="97" customFormat="1" x14ac:dyDescent="0.2">
      <c r="A1861" s="130">
        <v>412000</v>
      </c>
      <c r="B1861" s="128" t="s">
        <v>209</v>
      </c>
      <c r="C1861" s="138">
        <f>SUM(C1862:C1872)</f>
        <v>271800</v>
      </c>
      <c r="D1861" s="138">
        <f>SUM(D1862:D1872)</f>
        <v>0</v>
      </c>
    </row>
    <row r="1862" spans="1:4" s="97" customFormat="1" ht="46.5" x14ac:dyDescent="0.2">
      <c r="A1862" s="120">
        <v>412200</v>
      </c>
      <c r="B1862" s="121" t="s">
        <v>218</v>
      </c>
      <c r="C1862" s="127">
        <v>73000</v>
      </c>
      <c r="D1862" s="127">
        <v>0</v>
      </c>
    </row>
    <row r="1863" spans="1:4" s="97" customFormat="1" x14ac:dyDescent="0.2">
      <c r="A1863" s="120">
        <v>412300</v>
      </c>
      <c r="B1863" s="121" t="s">
        <v>92</v>
      </c>
      <c r="C1863" s="127">
        <v>23000</v>
      </c>
      <c r="D1863" s="127">
        <v>0</v>
      </c>
    </row>
    <row r="1864" spans="1:4" s="97" customFormat="1" x14ac:dyDescent="0.2">
      <c r="A1864" s="120">
        <v>412500</v>
      </c>
      <c r="B1864" s="121" t="s">
        <v>94</v>
      </c>
      <c r="C1864" s="127">
        <v>11000</v>
      </c>
      <c r="D1864" s="127">
        <v>0</v>
      </c>
    </row>
    <row r="1865" spans="1:4" s="97" customFormat="1" x14ac:dyDescent="0.2">
      <c r="A1865" s="120">
        <v>412600</v>
      </c>
      <c r="B1865" s="121" t="s">
        <v>219</v>
      </c>
      <c r="C1865" s="127">
        <v>17000</v>
      </c>
      <c r="D1865" s="127">
        <v>0</v>
      </c>
    </row>
    <row r="1866" spans="1:4" s="97" customFormat="1" x14ac:dyDescent="0.2">
      <c r="A1866" s="120">
        <v>412700</v>
      </c>
      <c r="B1866" s="121" t="s">
        <v>206</v>
      </c>
      <c r="C1866" s="127">
        <v>132000</v>
      </c>
      <c r="D1866" s="127">
        <v>0</v>
      </c>
    </row>
    <row r="1867" spans="1:4" s="97" customFormat="1" x14ac:dyDescent="0.2">
      <c r="A1867" s="120">
        <v>412900</v>
      </c>
      <c r="B1867" s="129" t="s">
        <v>531</v>
      </c>
      <c r="C1867" s="127">
        <v>1000</v>
      </c>
      <c r="D1867" s="127">
        <v>0</v>
      </c>
    </row>
    <row r="1868" spans="1:4" s="97" customFormat="1" x14ac:dyDescent="0.2">
      <c r="A1868" s="120">
        <v>412900</v>
      </c>
      <c r="B1868" s="129" t="s">
        <v>299</v>
      </c>
      <c r="C1868" s="127">
        <v>1000</v>
      </c>
      <c r="D1868" s="127">
        <v>0</v>
      </c>
    </row>
    <row r="1869" spans="1:4" s="97" customFormat="1" x14ac:dyDescent="0.2">
      <c r="A1869" s="120">
        <v>412900</v>
      </c>
      <c r="B1869" s="121" t="s">
        <v>316</v>
      </c>
      <c r="C1869" s="127">
        <v>1000</v>
      </c>
      <c r="D1869" s="127">
        <v>0</v>
      </c>
    </row>
    <row r="1870" spans="1:4" s="97" customFormat="1" ht="46.5" x14ac:dyDescent="0.2">
      <c r="A1870" s="120">
        <v>412900</v>
      </c>
      <c r="B1870" s="129" t="s">
        <v>317</v>
      </c>
      <c r="C1870" s="127">
        <v>1500</v>
      </c>
      <c r="D1870" s="127">
        <v>0</v>
      </c>
    </row>
    <row r="1871" spans="1:4" s="97" customFormat="1" ht="46.5" x14ac:dyDescent="0.2">
      <c r="A1871" s="120">
        <v>412900</v>
      </c>
      <c r="B1871" s="129" t="s">
        <v>318</v>
      </c>
      <c r="C1871" s="127">
        <v>5000</v>
      </c>
      <c r="D1871" s="127">
        <v>0</v>
      </c>
    </row>
    <row r="1872" spans="1:4" s="97" customFormat="1" x14ac:dyDescent="0.2">
      <c r="A1872" s="120">
        <v>412900</v>
      </c>
      <c r="B1872" s="121" t="s">
        <v>301</v>
      </c>
      <c r="C1872" s="127">
        <v>6300</v>
      </c>
      <c r="D1872" s="127">
        <v>0</v>
      </c>
    </row>
    <row r="1873" spans="1:4" s="139" customFormat="1" x14ac:dyDescent="0.2">
      <c r="A1873" s="130">
        <v>510000</v>
      </c>
      <c r="B1873" s="128" t="s">
        <v>153</v>
      </c>
      <c r="C1873" s="138">
        <f>C1874+0+0</f>
        <v>176800</v>
      </c>
      <c r="D1873" s="138">
        <f>D1874+0+0</f>
        <v>0</v>
      </c>
    </row>
    <row r="1874" spans="1:4" s="139" customFormat="1" x14ac:dyDescent="0.2">
      <c r="A1874" s="130">
        <v>511000</v>
      </c>
      <c r="B1874" s="128" t="s">
        <v>154</v>
      </c>
      <c r="C1874" s="138">
        <f>0+C1875+0</f>
        <v>176800</v>
      </c>
      <c r="D1874" s="138">
        <f>0+D1875+0</f>
        <v>0</v>
      </c>
    </row>
    <row r="1875" spans="1:4" s="97" customFormat="1" x14ac:dyDescent="0.2">
      <c r="A1875" s="120">
        <v>511300</v>
      </c>
      <c r="B1875" s="121" t="s">
        <v>157</v>
      </c>
      <c r="C1875" s="127">
        <v>176800</v>
      </c>
      <c r="D1875" s="127">
        <v>0</v>
      </c>
    </row>
    <row r="1876" spans="1:4" s="139" customFormat="1" x14ac:dyDescent="0.2">
      <c r="A1876" s="130">
        <v>630000</v>
      </c>
      <c r="B1876" s="128" t="s">
        <v>194</v>
      </c>
      <c r="C1876" s="138">
        <f>0+C1877</f>
        <v>122000</v>
      </c>
      <c r="D1876" s="138">
        <f>0+D1877</f>
        <v>0</v>
      </c>
    </row>
    <row r="1877" spans="1:4" s="139" customFormat="1" ht="46.5" x14ac:dyDescent="0.2">
      <c r="A1877" s="130">
        <v>638000</v>
      </c>
      <c r="B1877" s="128" t="s">
        <v>127</v>
      </c>
      <c r="C1877" s="138">
        <f>C1878</f>
        <v>122000</v>
      </c>
      <c r="D1877" s="138">
        <f>D1878</f>
        <v>0</v>
      </c>
    </row>
    <row r="1878" spans="1:4" s="97" customFormat="1" x14ac:dyDescent="0.2">
      <c r="A1878" s="120">
        <v>638100</v>
      </c>
      <c r="B1878" s="121" t="s">
        <v>199</v>
      </c>
      <c r="C1878" s="127">
        <v>122000</v>
      </c>
      <c r="D1878" s="127">
        <v>0</v>
      </c>
    </row>
    <row r="1879" spans="1:4" s="97" customFormat="1" x14ac:dyDescent="0.2">
      <c r="A1879" s="142"/>
      <c r="B1879" s="133" t="s">
        <v>236</v>
      </c>
      <c r="C1879" s="140">
        <f>C1855+C1873+C1876</f>
        <v>3105600.0000000009</v>
      </c>
      <c r="D1879" s="140">
        <f>D1855+D1873+D1876</f>
        <v>0</v>
      </c>
    </row>
    <row r="1880" spans="1:4" s="97" customFormat="1" x14ac:dyDescent="0.2">
      <c r="A1880" s="108"/>
      <c r="B1880" s="109"/>
      <c r="C1880" s="110"/>
      <c r="D1880" s="110"/>
    </row>
    <row r="1881" spans="1:4" s="97" customFormat="1" x14ac:dyDescent="0.2">
      <c r="A1881" s="118"/>
      <c r="B1881" s="109"/>
      <c r="C1881" s="137"/>
      <c r="D1881" s="137"/>
    </row>
    <row r="1882" spans="1:4" s="97" customFormat="1" x14ac:dyDescent="0.2">
      <c r="A1882" s="120" t="s">
        <v>611</v>
      </c>
      <c r="B1882" s="128"/>
      <c r="C1882" s="137"/>
      <c r="D1882" s="137"/>
    </row>
    <row r="1883" spans="1:4" s="97" customFormat="1" x14ac:dyDescent="0.2">
      <c r="A1883" s="120" t="s">
        <v>249</v>
      </c>
      <c r="B1883" s="128"/>
      <c r="C1883" s="137"/>
      <c r="D1883" s="137"/>
    </row>
    <row r="1884" spans="1:4" s="97" customFormat="1" x14ac:dyDescent="0.2">
      <c r="A1884" s="120" t="s">
        <v>379</v>
      </c>
      <c r="B1884" s="128"/>
      <c r="C1884" s="137"/>
      <c r="D1884" s="137"/>
    </row>
    <row r="1885" spans="1:4" s="97" customFormat="1" x14ac:dyDescent="0.2">
      <c r="A1885" s="120" t="s">
        <v>530</v>
      </c>
      <c r="B1885" s="128"/>
      <c r="C1885" s="137"/>
      <c r="D1885" s="137"/>
    </row>
    <row r="1886" spans="1:4" s="97" customFormat="1" x14ac:dyDescent="0.2">
      <c r="A1886" s="120"/>
      <c r="B1886" s="122"/>
      <c r="C1886" s="110"/>
      <c r="D1886" s="110"/>
    </row>
    <row r="1887" spans="1:4" s="97" customFormat="1" x14ac:dyDescent="0.2">
      <c r="A1887" s="130">
        <v>410000</v>
      </c>
      <c r="B1887" s="124" t="s">
        <v>87</v>
      </c>
      <c r="C1887" s="138">
        <f t="shared" ref="C1887" si="220">C1888+C1893</f>
        <v>2597800</v>
      </c>
      <c r="D1887" s="138">
        <f t="shared" ref="D1887" si="221">D1888+D1893</f>
        <v>0</v>
      </c>
    </row>
    <row r="1888" spans="1:4" s="97" customFormat="1" x14ac:dyDescent="0.2">
      <c r="A1888" s="130">
        <v>411000</v>
      </c>
      <c r="B1888" s="124" t="s">
        <v>204</v>
      </c>
      <c r="C1888" s="138">
        <f t="shared" ref="C1888" si="222">SUM(C1889:C1892)</f>
        <v>2284000</v>
      </c>
      <c r="D1888" s="138">
        <f t="shared" ref="D1888" si="223">SUM(D1889:D1892)</f>
        <v>0</v>
      </c>
    </row>
    <row r="1889" spans="1:4" s="97" customFormat="1" x14ac:dyDescent="0.2">
      <c r="A1889" s="120">
        <v>411100</v>
      </c>
      <c r="B1889" s="121" t="s">
        <v>88</v>
      </c>
      <c r="C1889" s="127">
        <v>2087000</v>
      </c>
      <c r="D1889" s="127">
        <v>0</v>
      </c>
    </row>
    <row r="1890" spans="1:4" s="97" customFormat="1" ht="46.5" x14ac:dyDescent="0.2">
      <c r="A1890" s="120">
        <v>411200</v>
      </c>
      <c r="B1890" s="121" t="s">
        <v>217</v>
      </c>
      <c r="C1890" s="127">
        <v>111800</v>
      </c>
      <c r="D1890" s="127">
        <v>0</v>
      </c>
    </row>
    <row r="1891" spans="1:4" s="97" customFormat="1" ht="46.5" x14ac:dyDescent="0.2">
      <c r="A1891" s="120">
        <v>411300</v>
      </c>
      <c r="B1891" s="121" t="s">
        <v>89</v>
      </c>
      <c r="C1891" s="127">
        <v>60200</v>
      </c>
      <c r="D1891" s="127">
        <v>0</v>
      </c>
    </row>
    <row r="1892" spans="1:4" s="97" customFormat="1" x14ac:dyDescent="0.2">
      <c r="A1892" s="120">
        <v>411400</v>
      </c>
      <c r="B1892" s="121" t="s">
        <v>90</v>
      </c>
      <c r="C1892" s="127">
        <v>25000</v>
      </c>
      <c r="D1892" s="127">
        <v>0</v>
      </c>
    </row>
    <row r="1893" spans="1:4" s="97" customFormat="1" x14ac:dyDescent="0.2">
      <c r="A1893" s="130">
        <v>412000</v>
      </c>
      <c r="B1893" s="128" t="s">
        <v>209</v>
      </c>
      <c r="C1893" s="138">
        <f>SUM(C1894:C1904)</f>
        <v>313799.99999999994</v>
      </c>
      <c r="D1893" s="138">
        <f>SUM(D1894:D1904)</f>
        <v>0</v>
      </c>
    </row>
    <row r="1894" spans="1:4" s="97" customFormat="1" ht="46.5" x14ac:dyDescent="0.2">
      <c r="A1894" s="120">
        <v>412200</v>
      </c>
      <c r="B1894" s="121" t="s">
        <v>218</v>
      </c>
      <c r="C1894" s="127">
        <v>123800</v>
      </c>
      <c r="D1894" s="127">
        <v>0</v>
      </c>
    </row>
    <row r="1895" spans="1:4" s="97" customFormat="1" x14ac:dyDescent="0.2">
      <c r="A1895" s="120">
        <v>412300</v>
      </c>
      <c r="B1895" s="121" t="s">
        <v>92</v>
      </c>
      <c r="C1895" s="127">
        <v>18000</v>
      </c>
      <c r="D1895" s="127">
        <v>0</v>
      </c>
    </row>
    <row r="1896" spans="1:4" s="97" customFormat="1" x14ac:dyDescent="0.2">
      <c r="A1896" s="120">
        <v>412500</v>
      </c>
      <c r="B1896" s="121" t="s">
        <v>94</v>
      </c>
      <c r="C1896" s="127">
        <v>4400</v>
      </c>
      <c r="D1896" s="127">
        <v>0</v>
      </c>
    </row>
    <row r="1897" spans="1:4" s="97" customFormat="1" x14ac:dyDescent="0.2">
      <c r="A1897" s="120">
        <v>412600</v>
      </c>
      <c r="B1897" s="121" t="s">
        <v>219</v>
      </c>
      <c r="C1897" s="127">
        <v>20700</v>
      </c>
      <c r="D1897" s="127">
        <v>0</v>
      </c>
    </row>
    <row r="1898" spans="1:4" s="97" customFormat="1" x14ac:dyDescent="0.2">
      <c r="A1898" s="120">
        <v>412700</v>
      </c>
      <c r="B1898" s="121" t="s">
        <v>206</v>
      </c>
      <c r="C1898" s="127">
        <v>138999.99999999994</v>
      </c>
      <c r="D1898" s="127">
        <v>0</v>
      </c>
    </row>
    <row r="1899" spans="1:4" s="97" customFormat="1" x14ac:dyDescent="0.2">
      <c r="A1899" s="120">
        <v>412900</v>
      </c>
      <c r="B1899" s="129" t="s">
        <v>531</v>
      </c>
      <c r="C1899" s="127">
        <v>400</v>
      </c>
      <c r="D1899" s="127">
        <v>0</v>
      </c>
    </row>
    <row r="1900" spans="1:4" s="97" customFormat="1" x14ac:dyDescent="0.2">
      <c r="A1900" s="120">
        <v>412900</v>
      </c>
      <c r="B1900" s="129" t="s">
        <v>299</v>
      </c>
      <c r="C1900" s="127">
        <v>100</v>
      </c>
      <c r="D1900" s="127">
        <v>0</v>
      </c>
    </row>
    <row r="1901" spans="1:4" s="97" customFormat="1" x14ac:dyDescent="0.2">
      <c r="A1901" s="120">
        <v>412900</v>
      </c>
      <c r="B1901" s="121" t="s">
        <v>316</v>
      </c>
      <c r="C1901" s="127">
        <v>1000</v>
      </c>
      <c r="D1901" s="127">
        <v>0</v>
      </c>
    </row>
    <row r="1902" spans="1:4" s="97" customFormat="1" ht="46.5" x14ac:dyDescent="0.2">
      <c r="A1902" s="120">
        <v>412900</v>
      </c>
      <c r="B1902" s="129" t="s">
        <v>317</v>
      </c>
      <c r="C1902" s="127">
        <v>500.00000000000023</v>
      </c>
      <c r="D1902" s="127">
        <v>0</v>
      </c>
    </row>
    <row r="1903" spans="1:4" s="97" customFormat="1" ht="46.5" x14ac:dyDescent="0.2">
      <c r="A1903" s="120">
        <v>412900</v>
      </c>
      <c r="B1903" s="129" t="s">
        <v>318</v>
      </c>
      <c r="C1903" s="127">
        <v>5000</v>
      </c>
      <c r="D1903" s="127">
        <v>0</v>
      </c>
    </row>
    <row r="1904" spans="1:4" s="97" customFormat="1" x14ac:dyDescent="0.2">
      <c r="A1904" s="120">
        <v>412900</v>
      </c>
      <c r="B1904" s="129" t="s">
        <v>301</v>
      </c>
      <c r="C1904" s="127">
        <v>900</v>
      </c>
      <c r="D1904" s="127">
        <v>0</v>
      </c>
    </row>
    <row r="1905" spans="1:4" s="97" customFormat="1" x14ac:dyDescent="0.2">
      <c r="A1905" s="130">
        <v>510000</v>
      </c>
      <c r="B1905" s="128" t="s">
        <v>153</v>
      </c>
      <c r="C1905" s="138">
        <f t="shared" ref="C1905" si="224">C1906+C1908</f>
        <v>41500</v>
      </c>
      <c r="D1905" s="138">
        <f t="shared" ref="D1905" si="225">D1906+D1908</f>
        <v>0</v>
      </c>
    </row>
    <row r="1906" spans="1:4" s="97" customFormat="1" x14ac:dyDescent="0.2">
      <c r="A1906" s="130">
        <v>511000</v>
      </c>
      <c r="B1906" s="128" t="s">
        <v>154</v>
      </c>
      <c r="C1906" s="138">
        <f>SUM(C1907:C1907)</f>
        <v>40000</v>
      </c>
      <c r="D1906" s="138">
        <f>SUM(D1907:D1907)</f>
        <v>0</v>
      </c>
    </row>
    <row r="1907" spans="1:4" s="97" customFormat="1" x14ac:dyDescent="0.2">
      <c r="A1907" s="120">
        <v>511300</v>
      </c>
      <c r="B1907" s="121" t="s">
        <v>157</v>
      </c>
      <c r="C1907" s="127">
        <v>40000</v>
      </c>
      <c r="D1907" s="127">
        <v>0</v>
      </c>
    </row>
    <row r="1908" spans="1:4" s="97" customFormat="1" ht="46.5" x14ac:dyDescent="0.2">
      <c r="A1908" s="130">
        <v>516000</v>
      </c>
      <c r="B1908" s="128" t="s">
        <v>164</v>
      </c>
      <c r="C1908" s="138">
        <f>C1909</f>
        <v>1500</v>
      </c>
      <c r="D1908" s="138">
        <f>D1909</f>
        <v>0</v>
      </c>
    </row>
    <row r="1909" spans="1:4" s="97" customFormat="1" ht="46.5" x14ac:dyDescent="0.2">
      <c r="A1909" s="120">
        <v>516100</v>
      </c>
      <c r="B1909" s="121" t="s">
        <v>164</v>
      </c>
      <c r="C1909" s="127">
        <v>1500</v>
      </c>
      <c r="D1909" s="127">
        <v>0</v>
      </c>
    </row>
    <row r="1910" spans="1:4" s="139" customFormat="1" x14ac:dyDescent="0.2">
      <c r="A1910" s="130">
        <v>630000</v>
      </c>
      <c r="B1910" s="128" t="s">
        <v>194</v>
      </c>
      <c r="C1910" s="138">
        <f t="shared" ref="C1910" si="226">C1911+C1913</f>
        <v>82099.999999999985</v>
      </c>
      <c r="D1910" s="138">
        <f t="shared" ref="D1910" si="227">D1911+D1913</f>
        <v>0</v>
      </c>
    </row>
    <row r="1911" spans="1:4" s="139" customFormat="1" x14ac:dyDescent="0.2">
      <c r="A1911" s="130">
        <v>631000</v>
      </c>
      <c r="B1911" s="128" t="s">
        <v>126</v>
      </c>
      <c r="C1911" s="138">
        <f>C1912</f>
        <v>77999.999999999985</v>
      </c>
      <c r="D1911" s="138">
        <f>D1912</f>
        <v>0</v>
      </c>
    </row>
    <row r="1912" spans="1:4" s="97" customFormat="1" x14ac:dyDescent="0.2">
      <c r="A1912" s="141">
        <v>631900</v>
      </c>
      <c r="B1912" s="121" t="s">
        <v>341</v>
      </c>
      <c r="C1912" s="127">
        <v>77999.999999999985</v>
      </c>
      <c r="D1912" s="127">
        <v>0</v>
      </c>
    </row>
    <row r="1913" spans="1:4" s="139" customFormat="1" ht="46.5" x14ac:dyDescent="0.2">
      <c r="A1913" s="130">
        <v>638000</v>
      </c>
      <c r="B1913" s="128" t="s">
        <v>127</v>
      </c>
      <c r="C1913" s="138">
        <f>C1914</f>
        <v>4100</v>
      </c>
      <c r="D1913" s="138">
        <f>D1914</f>
        <v>0</v>
      </c>
    </row>
    <row r="1914" spans="1:4" s="97" customFormat="1" x14ac:dyDescent="0.2">
      <c r="A1914" s="120">
        <v>638100</v>
      </c>
      <c r="B1914" s="121" t="s">
        <v>199</v>
      </c>
      <c r="C1914" s="127">
        <v>4100</v>
      </c>
      <c r="D1914" s="127">
        <v>0</v>
      </c>
    </row>
    <row r="1915" spans="1:4" s="97" customFormat="1" x14ac:dyDescent="0.2">
      <c r="A1915" s="142"/>
      <c r="B1915" s="133" t="s">
        <v>236</v>
      </c>
      <c r="C1915" s="140">
        <f t="shared" ref="C1915" si="228">C1887+C1905+C1910</f>
        <v>2721400</v>
      </c>
      <c r="D1915" s="140">
        <f t="shared" ref="D1915" si="229">D1887+D1905+D1910</f>
        <v>0</v>
      </c>
    </row>
    <row r="1916" spans="1:4" s="97" customFormat="1" x14ac:dyDescent="0.2">
      <c r="A1916" s="108"/>
      <c r="B1916" s="109"/>
      <c r="C1916" s="110"/>
      <c r="D1916" s="110"/>
    </row>
    <row r="1917" spans="1:4" s="97" customFormat="1" x14ac:dyDescent="0.2">
      <c r="A1917" s="118"/>
      <c r="B1917" s="109"/>
      <c r="C1917" s="137"/>
      <c r="D1917" s="137"/>
    </row>
    <row r="1918" spans="1:4" s="97" customFormat="1" x14ac:dyDescent="0.2">
      <c r="A1918" s="120" t="s">
        <v>612</v>
      </c>
      <c r="B1918" s="128"/>
      <c r="C1918" s="137"/>
      <c r="D1918" s="137"/>
    </row>
    <row r="1919" spans="1:4" s="97" customFormat="1" x14ac:dyDescent="0.2">
      <c r="A1919" s="120" t="s">
        <v>249</v>
      </c>
      <c r="B1919" s="128"/>
      <c r="C1919" s="137"/>
      <c r="D1919" s="137"/>
    </row>
    <row r="1920" spans="1:4" s="97" customFormat="1" x14ac:dyDescent="0.2">
      <c r="A1920" s="120" t="s">
        <v>380</v>
      </c>
      <c r="B1920" s="128"/>
      <c r="C1920" s="137"/>
      <c r="D1920" s="137"/>
    </row>
    <row r="1921" spans="1:4" s="97" customFormat="1" x14ac:dyDescent="0.2">
      <c r="A1921" s="120" t="s">
        <v>530</v>
      </c>
      <c r="B1921" s="128"/>
      <c r="C1921" s="137"/>
      <c r="D1921" s="137"/>
    </row>
    <row r="1922" spans="1:4" s="97" customFormat="1" x14ac:dyDescent="0.2">
      <c r="A1922" s="120"/>
      <c r="B1922" s="122"/>
      <c r="C1922" s="110"/>
      <c r="D1922" s="110"/>
    </row>
    <row r="1923" spans="1:4" s="97" customFormat="1" x14ac:dyDescent="0.2">
      <c r="A1923" s="130">
        <v>410000</v>
      </c>
      <c r="B1923" s="124" t="s">
        <v>87</v>
      </c>
      <c r="C1923" s="138">
        <f t="shared" ref="C1923" si="230">C1924+C1929</f>
        <v>1495000</v>
      </c>
      <c r="D1923" s="138">
        <f t="shared" ref="D1923" si="231">D1924+D1929</f>
        <v>0</v>
      </c>
    </row>
    <row r="1924" spans="1:4" s="97" customFormat="1" x14ac:dyDescent="0.2">
      <c r="A1924" s="130">
        <v>411000</v>
      </c>
      <c r="B1924" s="124" t="s">
        <v>204</v>
      </c>
      <c r="C1924" s="138">
        <f t="shared" ref="C1924" si="232">SUM(C1925:C1928)</f>
        <v>1339000</v>
      </c>
      <c r="D1924" s="138">
        <f t="shared" ref="D1924" si="233">SUM(D1925:D1928)</f>
        <v>0</v>
      </c>
    </row>
    <row r="1925" spans="1:4" s="97" customFormat="1" x14ac:dyDescent="0.2">
      <c r="A1925" s="120">
        <v>411100</v>
      </c>
      <c r="B1925" s="121" t="s">
        <v>88</v>
      </c>
      <c r="C1925" s="127">
        <v>1260000</v>
      </c>
      <c r="D1925" s="127">
        <v>0</v>
      </c>
    </row>
    <row r="1926" spans="1:4" s="97" customFormat="1" ht="46.5" x14ac:dyDescent="0.2">
      <c r="A1926" s="120">
        <v>411200</v>
      </c>
      <c r="B1926" s="121" t="s">
        <v>217</v>
      </c>
      <c r="C1926" s="127">
        <v>50000</v>
      </c>
      <c r="D1926" s="127">
        <v>0</v>
      </c>
    </row>
    <row r="1927" spans="1:4" s="97" customFormat="1" ht="46.5" x14ac:dyDescent="0.2">
      <c r="A1927" s="120">
        <v>411300</v>
      </c>
      <c r="B1927" s="121" t="s">
        <v>89</v>
      </c>
      <c r="C1927" s="127">
        <v>10000</v>
      </c>
      <c r="D1927" s="127">
        <v>0</v>
      </c>
    </row>
    <row r="1928" spans="1:4" s="97" customFormat="1" x14ac:dyDescent="0.2">
      <c r="A1928" s="120">
        <v>411400</v>
      </c>
      <c r="B1928" s="121" t="s">
        <v>90</v>
      </c>
      <c r="C1928" s="127">
        <v>19000</v>
      </c>
      <c r="D1928" s="127">
        <v>0</v>
      </c>
    </row>
    <row r="1929" spans="1:4" s="97" customFormat="1" x14ac:dyDescent="0.2">
      <c r="A1929" s="130">
        <v>412000</v>
      </c>
      <c r="B1929" s="128" t="s">
        <v>209</v>
      </c>
      <c r="C1929" s="138">
        <f>SUM(C1930:C1938)</f>
        <v>156000</v>
      </c>
      <c r="D1929" s="138">
        <f>SUM(D1930:D1938)</f>
        <v>0</v>
      </c>
    </row>
    <row r="1930" spans="1:4" s="97" customFormat="1" ht="46.5" x14ac:dyDescent="0.2">
      <c r="A1930" s="120">
        <v>412200</v>
      </c>
      <c r="B1930" s="121" t="s">
        <v>218</v>
      </c>
      <c r="C1930" s="127">
        <v>54000</v>
      </c>
      <c r="D1930" s="127">
        <v>0</v>
      </c>
    </row>
    <row r="1931" spans="1:4" s="97" customFormat="1" x14ac:dyDescent="0.2">
      <c r="A1931" s="120">
        <v>412300</v>
      </c>
      <c r="B1931" s="121" t="s">
        <v>92</v>
      </c>
      <c r="C1931" s="127">
        <v>12000</v>
      </c>
      <c r="D1931" s="127">
        <v>0</v>
      </c>
    </row>
    <row r="1932" spans="1:4" s="97" customFormat="1" x14ac:dyDescent="0.2">
      <c r="A1932" s="120">
        <v>412500</v>
      </c>
      <c r="B1932" s="121" t="s">
        <v>94</v>
      </c>
      <c r="C1932" s="127">
        <v>5000</v>
      </c>
      <c r="D1932" s="127">
        <v>0</v>
      </c>
    </row>
    <row r="1933" spans="1:4" s="97" customFormat="1" x14ac:dyDescent="0.2">
      <c r="A1933" s="120">
        <v>412600</v>
      </c>
      <c r="B1933" s="121" t="s">
        <v>219</v>
      </c>
      <c r="C1933" s="127">
        <v>10000</v>
      </c>
      <c r="D1933" s="127">
        <v>0</v>
      </c>
    </row>
    <row r="1934" spans="1:4" s="97" customFormat="1" x14ac:dyDescent="0.2">
      <c r="A1934" s="120">
        <v>412700</v>
      </c>
      <c r="B1934" s="121" t="s">
        <v>206</v>
      </c>
      <c r="C1934" s="127">
        <v>70000</v>
      </c>
      <c r="D1934" s="127">
        <v>0</v>
      </c>
    </row>
    <row r="1935" spans="1:4" s="97" customFormat="1" x14ac:dyDescent="0.2">
      <c r="A1935" s="120">
        <v>412900</v>
      </c>
      <c r="B1935" s="121" t="s">
        <v>531</v>
      </c>
      <c r="C1935" s="127">
        <v>1000</v>
      </c>
      <c r="D1935" s="127">
        <v>0</v>
      </c>
    </row>
    <row r="1936" spans="1:4" s="97" customFormat="1" x14ac:dyDescent="0.2">
      <c r="A1936" s="120">
        <v>412900</v>
      </c>
      <c r="B1936" s="121" t="s">
        <v>316</v>
      </c>
      <c r="C1936" s="127">
        <v>1000</v>
      </c>
      <c r="D1936" s="127">
        <v>0</v>
      </c>
    </row>
    <row r="1937" spans="1:4" s="97" customFormat="1" ht="46.5" x14ac:dyDescent="0.2">
      <c r="A1937" s="120">
        <v>412900</v>
      </c>
      <c r="B1937" s="129" t="s">
        <v>317</v>
      </c>
      <c r="C1937" s="127">
        <v>2000</v>
      </c>
      <c r="D1937" s="127">
        <v>0</v>
      </c>
    </row>
    <row r="1938" spans="1:4" s="97" customFormat="1" x14ac:dyDescent="0.2">
      <c r="A1938" s="120">
        <v>412900</v>
      </c>
      <c r="B1938" s="121" t="s">
        <v>301</v>
      </c>
      <c r="C1938" s="127">
        <v>1000</v>
      </c>
      <c r="D1938" s="127">
        <v>0</v>
      </c>
    </row>
    <row r="1939" spans="1:4" s="139" customFormat="1" x14ac:dyDescent="0.2">
      <c r="A1939" s="130">
        <v>510000</v>
      </c>
      <c r="B1939" s="128" t="s">
        <v>153</v>
      </c>
      <c r="C1939" s="138">
        <f>C1940</f>
        <v>25000</v>
      </c>
      <c r="D1939" s="138">
        <f>D1940</f>
        <v>0</v>
      </c>
    </row>
    <row r="1940" spans="1:4" s="139" customFormat="1" x14ac:dyDescent="0.2">
      <c r="A1940" s="130">
        <v>511000</v>
      </c>
      <c r="B1940" s="128" t="s">
        <v>154</v>
      </c>
      <c r="C1940" s="138">
        <f>C1941+0+0</f>
        <v>25000</v>
      </c>
      <c r="D1940" s="138">
        <f>D1941+0+0</f>
        <v>0</v>
      </c>
    </row>
    <row r="1941" spans="1:4" s="97" customFormat="1" x14ac:dyDescent="0.2">
      <c r="A1941" s="120">
        <v>511300</v>
      </c>
      <c r="B1941" s="121" t="s">
        <v>157</v>
      </c>
      <c r="C1941" s="127">
        <v>25000</v>
      </c>
      <c r="D1941" s="127">
        <v>0</v>
      </c>
    </row>
    <row r="1942" spans="1:4" s="97" customFormat="1" x14ac:dyDescent="0.2">
      <c r="A1942" s="142"/>
      <c r="B1942" s="133" t="s">
        <v>236</v>
      </c>
      <c r="C1942" s="140">
        <f>C1923+C1939+0</f>
        <v>1520000</v>
      </c>
      <c r="D1942" s="140">
        <f>D1923+D1939+0</f>
        <v>0</v>
      </c>
    </row>
    <row r="1943" spans="1:4" s="97" customFormat="1" x14ac:dyDescent="0.2">
      <c r="A1943" s="108"/>
      <c r="B1943" s="109"/>
      <c r="C1943" s="110"/>
      <c r="D1943" s="110"/>
    </row>
    <row r="1944" spans="1:4" s="97" customFormat="1" x14ac:dyDescent="0.2">
      <c r="A1944" s="118"/>
      <c r="B1944" s="109"/>
      <c r="C1944" s="137"/>
      <c r="D1944" s="137"/>
    </row>
    <row r="1945" spans="1:4" s="97" customFormat="1" x14ac:dyDescent="0.2">
      <c r="A1945" s="120" t="s">
        <v>613</v>
      </c>
      <c r="B1945" s="128"/>
      <c r="C1945" s="137"/>
      <c r="D1945" s="137"/>
    </row>
    <row r="1946" spans="1:4" s="97" customFormat="1" x14ac:dyDescent="0.2">
      <c r="A1946" s="120" t="s">
        <v>249</v>
      </c>
      <c r="B1946" s="128"/>
      <c r="C1946" s="137"/>
      <c r="D1946" s="137"/>
    </row>
    <row r="1947" spans="1:4" s="97" customFormat="1" x14ac:dyDescent="0.2">
      <c r="A1947" s="120" t="s">
        <v>381</v>
      </c>
      <c r="B1947" s="128"/>
      <c r="C1947" s="137"/>
      <c r="D1947" s="137"/>
    </row>
    <row r="1948" spans="1:4" s="97" customFormat="1" x14ac:dyDescent="0.2">
      <c r="A1948" s="120" t="s">
        <v>530</v>
      </c>
      <c r="B1948" s="128"/>
      <c r="C1948" s="137"/>
      <c r="D1948" s="137"/>
    </row>
    <row r="1949" spans="1:4" s="97" customFormat="1" x14ac:dyDescent="0.2">
      <c r="A1949" s="120"/>
      <c r="B1949" s="122"/>
      <c r="C1949" s="110"/>
      <c r="D1949" s="110"/>
    </row>
    <row r="1950" spans="1:4" s="97" customFormat="1" x14ac:dyDescent="0.2">
      <c r="A1950" s="130">
        <v>410000</v>
      </c>
      <c r="B1950" s="124" t="s">
        <v>87</v>
      </c>
      <c r="C1950" s="138">
        <f>C1951+C1956+C1967</f>
        <v>6722300</v>
      </c>
      <c r="D1950" s="138">
        <f>D1951+D1956+D1967</f>
        <v>0</v>
      </c>
    </row>
    <row r="1951" spans="1:4" s="97" customFormat="1" x14ac:dyDescent="0.2">
      <c r="A1951" s="130">
        <v>411000</v>
      </c>
      <c r="B1951" s="124" t="s">
        <v>204</v>
      </c>
      <c r="C1951" s="138">
        <f t="shared" ref="C1951" si="234">SUM(C1952:C1955)</f>
        <v>6043600</v>
      </c>
      <c r="D1951" s="138">
        <f t="shared" ref="D1951" si="235">SUM(D1952:D1955)</f>
        <v>0</v>
      </c>
    </row>
    <row r="1952" spans="1:4" s="97" customFormat="1" x14ac:dyDescent="0.2">
      <c r="A1952" s="120">
        <v>411100</v>
      </c>
      <c r="B1952" s="121" t="s">
        <v>88</v>
      </c>
      <c r="C1952" s="127">
        <v>5628000</v>
      </c>
      <c r="D1952" s="127">
        <v>0</v>
      </c>
    </row>
    <row r="1953" spans="1:4" s="97" customFormat="1" ht="46.5" x14ac:dyDescent="0.2">
      <c r="A1953" s="120">
        <v>411200</v>
      </c>
      <c r="B1953" s="121" t="s">
        <v>217</v>
      </c>
      <c r="C1953" s="127">
        <v>215000</v>
      </c>
      <c r="D1953" s="127">
        <v>0</v>
      </c>
    </row>
    <row r="1954" spans="1:4" s="97" customFormat="1" ht="46.5" x14ac:dyDescent="0.2">
      <c r="A1954" s="120">
        <v>411300</v>
      </c>
      <c r="B1954" s="121" t="s">
        <v>89</v>
      </c>
      <c r="C1954" s="127">
        <v>136400</v>
      </c>
      <c r="D1954" s="127">
        <v>0</v>
      </c>
    </row>
    <row r="1955" spans="1:4" s="97" customFormat="1" x14ac:dyDescent="0.2">
      <c r="A1955" s="120">
        <v>411400</v>
      </c>
      <c r="B1955" s="121" t="s">
        <v>90</v>
      </c>
      <c r="C1955" s="127">
        <v>64200</v>
      </c>
      <c r="D1955" s="127">
        <v>0</v>
      </c>
    </row>
    <row r="1956" spans="1:4" s="97" customFormat="1" x14ac:dyDescent="0.2">
      <c r="A1956" s="130">
        <v>412000</v>
      </c>
      <c r="B1956" s="128" t="s">
        <v>209</v>
      </c>
      <c r="C1956" s="138">
        <f>SUM(C1957:C1966)</f>
        <v>677200</v>
      </c>
      <c r="D1956" s="138">
        <f>SUM(D1957:D1966)</f>
        <v>0</v>
      </c>
    </row>
    <row r="1957" spans="1:4" s="97" customFormat="1" ht="46.5" x14ac:dyDescent="0.2">
      <c r="A1957" s="120">
        <v>412200</v>
      </c>
      <c r="B1957" s="121" t="s">
        <v>218</v>
      </c>
      <c r="C1957" s="127">
        <v>164000</v>
      </c>
      <c r="D1957" s="127">
        <v>0</v>
      </c>
    </row>
    <row r="1958" spans="1:4" s="97" customFormat="1" x14ac:dyDescent="0.2">
      <c r="A1958" s="120">
        <v>412300</v>
      </c>
      <c r="B1958" s="121" t="s">
        <v>92</v>
      </c>
      <c r="C1958" s="127">
        <v>77700.000000000015</v>
      </c>
      <c r="D1958" s="127">
        <v>0</v>
      </c>
    </row>
    <row r="1959" spans="1:4" s="97" customFormat="1" x14ac:dyDescent="0.2">
      <c r="A1959" s="120">
        <v>412500</v>
      </c>
      <c r="B1959" s="121" t="s">
        <v>94</v>
      </c>
      <c r="C1959" s="127">
        <v>31999.999999999993</v>
      </c>
      <c r="D1959" s="127">
        <v>0</v>
      </c>
    </row>
    <row r="1960" spans="1:4" s="97" customFormat="1" x14ac:dyDescent="0.2">
      <c r="A1960" s="120">
        <v>412600</v>
      </c>
      <c r="B1960" s="121" t="s">
        <v>219</v>
      </c>
      <c r="C1960" s="127">
        <v>15000</v>
      </c>
      <c r="D1960" s="127">
        <v>0</v>
      </c>
    </row>
    <row r="1961" spans="1:4" s="97" customFormat="1" x14ac:dyDescent="0.2">
      <c r="A1961" s="120">
        <v>412700</v>
      </c>
      <c r="B1961" s="121" t="s">
        <v>206</v>
      </c>
      <c r="C1961" s="127">
        <v>349999.99999999994</v>
      </c>
      <c r="D1961" s="127">
        <v>0</v>
      </c>
    </row>
    <row r="1962" spans="1:4" s="97" customFormat="1" x14ac:dyDescent="0.2">
      <c r="A1962" s="120">
        <v>412900</v>
      </c>
      <c r="B1962" s="129" t="s">
        <v>299</v>
      </c>
      <c r="C1962" s="127">
        <v>14000</v>
      </c>
      <c r="D1962" s="127">
        <v>0</v>
      </c>
    </row>
    <row r="1963" spans="1:4" s="97" customFormat="1" x14ac:dyDescent="0.2">
      <c r="A1963" s="120">
        <v>412900</v>
      </c>
      <c r="B1963" s="129" t="s">
        <v>316</v>
      </c>
      <c r="C1963" s="127">
        <v>1500</v>
      </c>
      <c r="D1963" s="127">
        <v>0</v>
      </c>
    </row>
    <row r="1964" spans="1:4" s="97" customFormat="1" ht="46.5" x14ac:dyDescent="0.2">
      <c r="A1964" s="120">
        <v>412900</v>
      </c>
      <c r="B1964" s="129" t="s">
        <v>317</v>
      </c>
      <c r="C1964" s="127">
        <v>1000</v>
      </c>
      <c r="D1964" s="127">
        <v>0</v>
      </c>
    </row>
    <row r="1965" spans="1:4" s="97" customFormat="1" ht="46.5" x14ac:dyDescent="0.2">
      <c r="A1965" s="120">
        <v>412900</v>
      </c>
      <c r="B1965" s="129" t="s">
        <v>318</v>
      </c>
      <c r="C1965" s="127">
        <v>11000</v>
      </c>
      <c r="D1965" s="127">
        <v>0</v>
      </c>
    </row>
    <row r="1966" spans="1:4" s="97" customFormat="1" x14ac:dyDescent="0.2">
      <c r="A1966" s="120">
        <v>412900</v>
      </c>
      <c r="B1966" s="121" t="s">
        <v>301</v>
      </c>
      <c r="C1966" s="127">
        <v>11000.000000000004</v>
      </c>
      <c r="D1966" s="127">
        <v>0</v>
      </c>
    </row>
    <row r="1967" spans="1:4" s="139" customFormat="1" x14ac:dyDescent="0.2">
      <c r="A1967" s="130">
        <v>413000</v>
      </c>
      <c r="B1967" s="128" t="s">
        <v>210</v>
      </c>
      <c r="C1967" s="138">
        <f>C1968</f>
        <v>1500</v>
      </c>
      <c r="D1967" s="138">
        <f>D1968</f>
        <v>0</v>
      </c>
    </row>
    <row r="1968" spans="1:4" s="97" customFormat="1" x14ac:dyDescent="0.2">
      <c r="A1968" s="120">
        <v>413900</v>
      </c>
      <c r="B1968" s="121" t="s">
        <v>99</v>
      </c>
      <c r="C1968" s="127">
        <v>1500</v>
      </c>
      <c r="D1968" s="127">
        <v>0</v>
      </c>
    </row>
    <row r="1969" spans="1:4" s="97" customFormat="1" x14ac:dyDescent="0.2">
      <c r="A1969" s="130">
        <v>510000</v>
      </c>
      <c r="B1969" s="128" t="s">
        <v>153</v>
      </c>
      <c r="C1969" s="138">
        <f>C1970+C1972+0</f>
        <v>83500</v>
      </c>
      <c r="D1969" s="138">
        <f>D1970+D1972+0</f>
        <v>0</v>
      </c>
    </row>
    <row r="1970" spans="1:4" s="97" customFormat="1" x14ac:dyDescent="0.2">
      <c r="A1970" s="130">
        <v>511000</v>
      </c>
      <c r="B1970" s="128" t="s">
        <v>154</v>
      </c>
      <c r="C1970" s="138">
        <f>SUM(C1971:C1971)</f>
        <v>80000</v>
      </c>
      <c r="D1970" s="138">
        <f>SUM(D1971:D1971)</f>
        <v>0</v>
      </c>
    </row>
    <row r="1971" spans="1:4" s="97" customFormat="1" x14ac:dyDescent="0.2">
      <c r="A1971" s="120">
        <v>511300</v>
      </c>
      <c r="B1971" s="121" t="s">
        <v>157</v>
      </c>
      <c r="C1971" s="127">
        <v>80000</v>
      </c>
      <c r="D1971" s="127">
        <v>0</v>
      </c>
    </row>
    <row r="1972" spans="1:4" s="139" customFormat="1" ht="46.5" x14ac:dyDescent="0.2">
      <c r="A1972" s="130">
        <v>516000</v>
      </c>
      <c r="B1972" s="128" t="s">
        <v>164</v>
      </c>
      <c r="C1972" s="138">
        <f>C1973</f>
        <v>3500</v>
      </c>
      <c r="D1972" s="138">
        <f>D1973</f>
        <v>0</v>
      </c>
    </row>
    <row r="1973" spans="1:4" s="97" customFormat="1" ht="46.5" x14ac:dyDescent="0.2">
      <c r="A1973" s="120">
        <v>516100</v>
      </c>
      <c r="B1973" s="121" t="s">
        <v>164</v>
      </c>
      <c r="C1973" s="127">
        <v>3500</v>
      </c>
      <c r="D1973" s="127">
        <v>0</v>
      </c>
    </row>
    <row r="1974" spans="1:4" s="139" customFormat="1" x14ac:dyDescent="0.2">
      <c r="A1974" s="130">
        <v>630000</v>
      </c>
      <c r="B1974" s="128" t="s">
        <v>194</v>
      </c>
      <c r="C1974" s="138">
        <f>C1975+C1977</f>
        <v>70600</v>
      </c>
      <c r="D1974" s="138">
        <f>D1975+D1977</f>
        <v>46000</v>
      </c>
    </row>
    <row r="1975" spans="1:4" s="139" customFormat="1" x14ac:dyDescent="0.2">
      <c r="A1975" s="130">
        <v>631000</v>
      </c>
      <c r="B1975" s="128" t="s">
        <v>126</v>
      </c>
      <c r="C1975" s="138">
        <f>0+C1976</f>
        <v>0</v>
      </c>
      <c r="D1975" s="138">
        <f>0+D1976</f>
        <v>46000</v>
      </c>
    </row>
    <row r="1976" spans="1:4" s="97" customFormat="1" x14ac:dyDescent="0.2">
      <c r="A1976" s="141">
        <v>631200</v>
      </c>
      <c r="B1976" s="121" t="s">
        <v>197</v>
      </c>
      <c r="C1976" s="127">
        <v>0</v>
      </c>
      <c r="D1976" s="127">
        <v>46000</v>
      </c>
    </row>
    <row r="1977" spans="1:4" s="139" customFormat="1" ht="46.5" x14ac:dyDescent="0.2">
      <c r="A1977" s="130">
        <v>638000</v>
      </c>
      <c r="B1977" s="128" t="s">
        <v>127</v>
      </c>
      <c r="C1977" s="138">
        <f>C1978</f>
        <v>70600</v>
      </c>
      <c r="D1977" s="138">
        <f>D1978</f>
        <v>0</v>
      </c>
    </row>
    <row r="1978" spans="1:4" s="97" customFormat="1" x14ac:dyDescent="0.2">
      <c r="A1978" s="120">
        <v>638100</v>
      </c>
      <c r="B1978" s="121" t="s">
        <v>199</v>
      </c>
      <c r="C1978" s="127">
        <v>70600</v>
      </c>
      <c r="D1978" s="127">
        <v>0</v>
      </c>
    </row>
    <row r="1979" spans="1:4" s="97" customFormat="1" x14ac:dyDescent="0.2">
      <c r="A1979" s="142"/>
      <c r="B1979" s="133" t="s">
        <v>236</v>
      </c>
      <c r="C1979" s="140">
        <f>C1950+C1969+C1974</f>
        <v>6876400</v>
      </c>
      <c r="D1979" s="140">
        <f>D1950+D1969+D1974</f>
        <v>46000</v>
      </c>
    </row>
    <row r="1980" spans="1:4" s="97" customFormat="1" x14ac:dyDescent="0.2">
      <c r="A1980" s="108"/>
      <c r="B1980" s="109"/>
      <c r="C1980" s="110"/>
      <c r="D1980" s="110"/>
    </row>
    <row r="1981" spans="1:4" s="97" customFormat="1" x14ac:dyDescent="0.2">
      <c r="A1981" s="118"/>
      <c r="B1981" s="109"/>
      <c r="C1981" s="137"/>
      <c r="D1981" s="137"/>
    </row>
    <row r="1982" spans="1:4" s="97" customFormat="1" x14ac:dyDescent="0.2">
      <c r="A1982" s="120" t="s">
        <v>614</v>
      </c>
      <c r="B1982" s="128"/>
      <c r="C1982" s="137"/>
      <c r="D1982" s="137"/>
    </row>
    <row r="1983" spans="1:4" s="97" customFormat="1" x14ac:dyDescent="0.2">
      <c r="A1983" s="120" t="s">
        <v>249</v>
      </c>
      <c r="B1983" s="128"/>
      <c r="C1983" s="137"/>
      <c r="D1983" s="137"/>
    </row>
    <row r="1984" spans="1:4" s="97" customFormat="1" x14ac:dyDescent="0.2">
      <c r="A1984" s="120" t="s">
        <v>382</v>
      </c>
      <c r="B1984" s="128"/>
      <c r="C1984" s="137"/>
      <c r="D1984" s="137"/>
    </row>
    <row r="1985" spans="1:4" s="97" customFormat="1" x14ac:dyDescent="0.2">
      <c r="A1985" s="120" t="s">
        <v>530</v>
      </c>
      <c r="B1985" s="128"/>
      <c r="C1985" s="137"/>
      <c r="D1985" s="137"/>
    </row>
    <row r="1986" spans="1:4" s="97" customFormat="1" x14ac:dyDescent="0.2">
      <c r="A1986" s="120"/>
      <c r="B1986" s="122"/>
      <c r="C1986" s="110"/>
      <c r="D1986" s="110"/>
    </row>
    <row r="1987" spans="1:4" s="97" customFormat="1" x14ac:dyDescent="0.2">
      <c r="A1987" s="130">
        <v>410000</v>
      </c>
      <c r="B1987" s="124" t="s">
        <v>87</v>
      </c>
      <c r="C1987" s="138">
        <f>C1988+C1993+0</f>
        <v>2257800</v>
      </c>
      <c r="D1987" s="138">
        <f>D1988+D1993+0</f>
        <v>0</v>
      </c>
    </row>
    <row r="1988" spans="1:4" s="97" customFormat="1" x14ac:dyDescent="0.2">
      <c r="A1988" s="130">
        <v>411000</v>
      </c>
      <c r="B1988" s="124" t="s">
        <v>204</v>
      </c>
      <c r="C1988" s="138">
        <f t="shared" ref="C1988" si="236">SUM(C1989:C1992)</f>
        <v>2111500</v>
      </c>
      <c r="D1988" s="138">
        <f t="shared" ref="D1988" si="237">SUM(D1989:D1992)</f>
        <v>0</v>
      </c>
    </row>
    <row r="1989" spans="1:4" s="97" customFormat="1" x14ac:dyDescent="0.2">
      <c r="A1989" s="120">
        <v>411100</v>
      </c>
      <c r="B1989" s="121" t="s">
        <v>88</v>
      </c>
      <c r="C1989" s="127">
        <v>1972000</v>
      </c>
      <c r="D1989" s="127">
        <v>0</v>
      </c>
    </row>
    <row r="1990" spans="1:4" s="97" customFormat="1" ht="46.5" x14ac:dyDescent="0.2">
      <c r="A1990" s="120">
        <v>411200</v>
      </c>
      <c r="B1990" s="121" t="s">
        <v>217</v>
      </c>
      <c r="C1990" s="127">
        <v>87000</v>
      </c>
      <c r="D1990" s="127">
        <v>0</v>
      </c>
    </row>
    <row r="1991" spans="1:4" s="97" customFormat="1" ht="46.5" x14ac:dyDescent="0.2">
      <c r="A1991" s="120">
        <v>411300</v>
      </c>
      <c r="B1991" s="121" t="s">
        <v>89</v>
      </c>
      <c r="C1991" s="127">
        <v>25500.000000000033</v>
      </c>
      <c r="D1991" s="127">
        <v>0</v>
      </c>
    </row>
    <row r="1992" spans="1:4" s="97" customFormat="1" x14ac:dyDescent="0.2">
      <c r="A1992" s="120">
        <v>411400</v>
      </c>
      <c r="B1992" s="121" t="s">
        <v>90</v>
      </c>
      <c r="C1992" s="127">
        <v>27000</v>
      </c>
      <c r="D1992" s="127">
        <v>0</v>
      </c>
    </row>
    <row r="1993" spans="1:4" s="97" customFormat="1" x14ac:dyDescent="0.2">
      <c r="A1993" s="130">
        <v>412000</v>
      </c>
      <c r="B1993" s="128" t="s">
        <v>209</v>
      </c>
      <c r="C1993" s="138">
        <f>SUM(C1994:C2002)</f>
        <v>146300</v>
      </c>
      <c r="D1993" s="138">
        <f>SUM(D1994:D2002)</f>
        <v>0</v>
      </c>
    </row>
    <row r="1994" spans="1:4" s="97" customFormat="1" ht="46.5" x14ac:dyDescent="0.2">
      <c r="A1994" s="120">
        <v>412200</v>
      </c>
      <c r="B1994" s="121" t="s">
        <v>218</v>
      </c>
      <c r="C1994" s="127">
        <v>38000</v>
      </c>
      <c r="D1994" s="127">
        <v>0</v>
      </c>
    </row>
    <row r="1995" spans="1:4" s="97" customFormat="1" x14ac:dyDescent="0.2">
      <c r="A1995" s="120">
        <v>412300</v>
      </c>
      <c r="B1995" s="121" t="s">
        <v>92</v>
      </c>
      <c r="C1995" s="127">
        <v>11999.999999999998</v>
      </c>
      <c r="D1995" s="127">
        <v>0</v>
      </c>
    </row>
    <row r="1996" spans="1:4" s="97" customFormat="1" x14ac:dyDescent="0.2">
      <c r="A1996" s="120">
        <v>412500</v>
      </c>
      <c r="B1996" s="121" t="s">
        <v>94</v>
      </c>
      <c r="C1996" s="127">
        <v>5999.9999999999991</v>
      </c>
      <c r="D1996" s="127">
        <v>0</v>
      </c>
    </row>
    <row r="1997" spans="1:4" s="97" customFormat="1" x14ac:dyDescent="0.2">
      <c r="A1997" s="120">
        <v>412600</v>
      </c>
      <c r="B1997" s="121" t="s">
        <v>219</v>
      </c>
      <c r="C1997" s="127">
        <v>6999.9999999999991</v>
      </c>
      <c r="D1997" s="127">
        <v>0</v>
      </c>
    </row>
    <row r="1998" spans="1:4" s="97" customFormat="1" x14ac:dyDescent="0.2">
      <c r="A1998" s="120">
        <v>412700</v>
      </c>
      <c r="B1998" s="121" t="s">
        <v>206</v>
      </c>
      <c r="C1998" s="127">
        <v>75000</v>
      </c>
      <c r="D1998" s="127">
        <v>0</v>
      </c>
    </row>
    <row r="1999" spans="1:4" s="97" customFormat="1" x14ac:dyDescent="0.2">
      <c r="A1999" s="120">
        <v>412900</v>
      </c>
      <c r="B1999" s="129" t="s">
        <v>299</v>
      </c>
      <c r="C1999" s="127">
        <v>1000</v>
      </c>
      <c r="D1999" s="127">
        <v>0</v>
      </c>
    </row>
    <row r="2000" spans="1:4" s="97" customFormat="1" ht="46.5" x14ac:dyDescent="0.2">
      <c r="A2000" s="120">
        <v>412900</v>
      </c>
      <c r="B2000" s="129" t="s">
        <v>317</v>
      </c>
      <c r="C2000" s="127">
        <v>300</v>
      </c>
      <c r="D2000" s="127">
        <v>0</v>
      </c>
    </row>
    <row r="2001" spans="1:4" s="97" customFormat="1" ht="46.5" x14ac:dyDescent="0.2">
      <c r="A2001" s="120">
        <v>412900</v>
      </c>
      <c r="B2001" s="129" t="s">
        <v>318</v>
      </c>
      <c r="C2001" s="127">
        <v>4000</v>
      </c>
      <c r="D2001" s="127">
        <v>0</v>
      </c>
    </row>
    <row r="2002" spans="1:4" s="97" customFormat="1" x14ac:dyDescent="0.2">
      <c r="A2002" s="120">
        <v>412900</v>
      </c>
      <c r="B2002" s="121" t="s">
        <v>301</v>
      </c>
      <c r="C2002" s="127">
        <v>3000</v>
      </c>
      <c r="D2002" s="127">
        <v>0</v>
      </c>
    </row>
    <row r="2003" spans="1:4" s="97" customFormat="1" x14ac:dyDescent="0.2">
      <c r="A2003" s="130">
        <v>510000</v>
      </c>
      <c r="B2003" s="128" t="s">
        <v>153</v>
      </c>
      <c r="C2003" s="138">
        <f>C2004+0</f>
        <v>10000</v>
      </c>
      <c r="D2003" s="138">
        <f>D2004+0</f>
        <v>0</v>
      </c>
    </row>
    <row r="2004" spans="1:4" s="97" customFormat="1" x14ac:dyDescent="0.2">
      <c r="A2004" s="130">
        <v>511000</v>
      </c>
      <c r="B2004" s="128" t="s">
        <v>154</v>
      </c>
      <c r="C2004" s="138">
        <f>SUM(C2005:C2005)</f>
        <v>10000</v>
      </c>
      <c r="D2004" s="138">
        <f>SUM(D2005:D2005)</f>
        <v>0</v>
      </c>
    </row>
    <row r="2005" spans="1:4" s="97" customFormat="1" x14ac:dyDescent="0.2">
      <c r="A2005" s="120">
        <v>511300</v>
      </c>
      <c r="B2005" s="121" t="s">
        <v>157</v>
      </c>
      <c r="C2005" s="127">
        <v>10000</v>
      </c>
      <c r="D2005" s="127">
        <v>0</v>
      </c>
    </row>
    <row r="2006" spans="1:4" s="139" customFormat="1" x14ac:dyDescent="0.2">
      <c r="A2006" s="130">
        <v>630000</v>
      </c>
      <c r="B2006" s="128" t="s">
        <v>194</v>
      </c>
      <c r="C2006" s="138">
        <f>C2007+C2009</f>
        <v>11000</v>
      </c>
      <c r="D2006" s="138">
        <f>D2007+D2009</f>
        <v>90000</v>
      </c>
    </row>
    <row r="2007" spans="1:4" s="139" customFormat="1" x14ac:dyDescent="0.2">
      <c r="A2007" s="130">
        <v>631000</v>
      </c>
      <c r="B2007" s="128" t="s">
        <v>126</v>
      </c>
      <c r="C2007" s="138">
        <f>0+C2008</f>
        <v>0</v>
      </c>
      <c r="D2007" s="138">
        <f>0+D2008</f>
        <v>90000</v>
      </c>
    </row>
    <row r="2008" spans="1:4" s="97" customFormat="1" x14ac:dyDescent="0.2">
      <c r="A2008" s="141">
        <v>631200</v>
      </c>
      <c r="B2008" s="121" t="s">
        <v>197</v>
      </c>
      <c r="C2008" s="127">
        <v>0</v>
      </c>
      <c r="D2008" s="127">
        <v>90000</v>
      </c>
    </row>
    <row r="2009" spans="1:4" s="139" customFormat="1" ht="46.5" x14ac:dyDescent="0.2">
      <c r="A2009" s="130">
        <v>638000</v>
      </c>
      <c r="B2009" s="128" t="s">
        <v>127</v>
      </c>
      <c r="C2009" s="138">
        <f>C2010</f>
        <v>11000</v>
      </c>
      <c r="D2009" s="138">
        <f>D2010</f>
        <v>0</v>
      </c>
    </row>
    <row r="2010" spans="1:4" s="97" customFormat="1" x14ac:dyDescent="0.2">
      <c r="A2010" s="120">
        <v>638100</v>
      </c>
      <c r="B2010" s="121" t="s">
        <v>199</v>
      </c>
      <c r="C2010" s="127">
        <v>11000</v>
      </c>
      <c r="D2010" s="127">
        <v>0</v>
      </c>
    </row>
    <row r="2011" spans="1:4" s="97" customFormat="1" x14ac:dyDescent="0.2">
      <c r="A2011" s="142"/>
      <c r="B2011" s="133" t="s">
        <v>236</v>
      </c>
      <c r="C2011" s="140">
        <f>C1987+C2003+C2006</f>
        <v>2278800</v>
      </c>
      <c r="D2011" s="140">
        <f>D1987+D2003+D2006</f>
        <v>90000</v>
      </c>
    </row>
    <row r="2012" spans="1:4" s="97" customFormat="1" x14ac:dyDescent="0.2">
      <c r="A2012" s="108"/>
      <c r="B2012" s="109"/>
      <c r="C2012" s="110"/>
      <c r="D2012" s="110"/>
    </row>
    <row r="2013" spans="1:4" s="97" customFormat="1" x14ac:dyDescent="0.2">
      <c r="A2013" s="118"/>
      <c r="B2013" s="109"/>
      <c r="C2013" s="137"/>
      <c r="D2013" s="137"/>
    </row>
    <row r="2014" spans="1:4" s="97" customFormat="1" x14ac:dyDescent="0.2">
      <c r="A2014" s="120" t="s">
        <v>615</v>
      </c>
      <c r="B2014" s="128"/>
      <c r="C2014" s="137"/>
      <c r="D2014" s="137"/>
    </row>
    <row r="2015" spans="1:4" s="97" customFormat="1" x14ac:dyDescent="0.2">
      <c r="A2015" s="120" t="s">
        <v>249</v>
      </c>
      <c r="B2015" s="128"/>
      <c r="C2015" s="137"/>
      <c r="D2015" s="137"/>
    </row>
    <row r="2016" spans="1:4" s="97" customFormat="1" x14ac:dyDescent="0.2">
      <c r="A2016" s="120" t="s">
        <v>383</v>
      </c>
      <c r="B2016" s="128"/>
      <c r="C2016" s="137"/>
      <c r="D2016" s="137"/>
    </row>
    <row r="2017" spans="1:4" s="97" customFormat="1" x14ac:dyDescent="0.2">
      <c r="A2017" s="120" t="s">
        <v>530</v>
      </c>
      <c r="B2017" s="128"/>
      <c r="C2017" s="137"/>
      <c r="D2017" s="137"/>
    </row>
    <row r="2018" spans="1:4" s="97" customFormat="1" x14ac:dyDescent="0.2">
      <c r="A2018" s="120"/>
      <c r="B2018" s="122"/>
      <c r="C2018" s="110"/>
      <c r="D2018" s="110"/>
    </row>
    <row r="2019" spans="1:4" s="97" customFormat="1" x14ac:dyDescent="0.2">
      <c r="A2019" s="130">
        <v>410000</v>
      </c>
      <c r="B2019" s="124" t="s">
        <v>87</v>
      </c>
      <c r="C2019" s="138">
        <f>C2020+C2025+0+C2037</f>
        <v>2438500</v>
      </c>
      <c r="D2019" s="138">
        <f>D2020+D2025+0+D2037</f>
        <v>0</v>
      </c>
    </row>
    <row r="2020" spans="1:4" s="97" customFormat="1" x14ac:dyDescent="0.2">
      <c r="A2020" s="130">
        <v>411000</v>
      </c>
      <c r="B2020" s="124" t="s">
        <v>204</v>
      </c>
      <c r="C2020" s="138">
        <f t="shared" ref="C2020" si="238">SUM(C2021:C2024)</f>
        <v>2031100</v>
      </c>
      <c r="D2020" s="138">
        <f t="shared" ref="D2020" si="239">SUM(D2021:D2024)</f>
        <v>0</v>
      </c>
    </row>
    <row r="2021" spans="1:4" s="97" customFormat="1" x14ac:dyDescent="0.2">
      <c r="A2021" s="120">
        <v>411100</v>
      </c>
      <c r="B2021" s="121" t="s">
        <v>88</v>
      </c>
      <c r="C2021" s="127">
        <v>1817000</v>
      </c>
      <c r="D2021" s="127">
        <v>0</v>
      </c>
    </row>
    <row r="2022" spans="1:4" s="97" customFormat="1" ht="46.5" x14ac:dyDescent="0.2">
      <c r="A2022" s="120">
        <v>411200</v>
      </c>
      <c r="B2022" s="121" t="s">
        <v>217</v>
      </c>
      <c r="C2022" s="127">
        <v>100000</v>
      </c>
      <c r="D2022" s="127">
        <v>0</v>
      </c>
    </row>
    <row r="2023" spans="1:4" s="97" customFormat="1" ht="46.5" x14ac:dyDescent="0.2">
      <c r="A2023" s="120">
        <v>411300</v>
      </c>
      <c r="B2023" s="121" t="s">
        <v>89</v>
      </c>
      <c r="C2023" s="127">
        <v>58100</v>
      </c>
      <c r="D2023" s="127">
        <v>0</v>
      </c>
    </row>
    <row r="2024" spans="1:4" s="97" customFormat="1" x14ac:dyDescent="0.2">
      <c r="A2024" s="120">
        <v>411400</v>
      </c>
      <c r="B2024" s="121" t="s">
        <v>90</v>
      </c>
      <c r="C2024" s="127">
        <v>56000</v>
      </c>
      <c r="D2024" s="127">
        <v>0</v>
      </c>
    </row>
    <row r="2025" spans="1:4" s="97" customFormat="1" x14ac:dyDescent="0.2">
      <c r="A2025" s="130">
        <v>412000</v>
      </c>
      <c r="B2025" s="128" t="s">
        <v>209</v>
      </c>
      <c r="C2025" s="138">
        <f>SUM(C2026:C2036)</f>
        <v>405900</v>
      </c>
      <c r="D2025" s="138">
        <f>SUM(D2026:D2036)</f>
        <v>0</v>
      </c>
    </row>
    <row r="2026" spans="1:4" s="97" customFormat="1" ht="46.5" x14ac:dyDescent="0.2">
      <c r="A2026" s="120">
        <v>412200</v>
      </c>
      <c r="B2026" s="121" t="s">
        <v>218</v>
      </c>
      <c r="C2026" s="127">
        <v>121800</v>
      </c>
      <c r="D2026" s="127">
        <v>0</v>
      </c>
    </row>
    <row r="2027" spans="1:4" s="97" customFormat="1" x14ac:dyDescent="0.2">
      <c r="A2027" s="120">
        <v>412300</v>
      </c>
      <c r="B2027" s="121" t="s">
        <v>92</v>
      </c>
      <c r="C2027" s="127">
        <v>34000</v>
      </c>
      <c r="D2027" s="127">
        <v>0</v>
      </c>
    </row>
    <row r="2028" spans="1:4" s="97" customFormat="1" x14ac:dyDescent="0.2">
      <c r="A2028" s="120">
        <v>412500</v>
      </c>
      <c r="B2028" s="121" t="s">
        <v>94</v>
      </c>
      <c r="C2028" s="127">
        <v>22100</v>
      </c>
      <c r="D2028" s="127">
        <v>0</v>
      </c>
    </row>
    <row r="2029" spans="1:4" s="97" customFormat="1" x14ac:dyDescent="0.2">
      <c r="A2029" s="120">
        <v>412600</v>
      </c>
      <c r="B2029" s="121" t="s">
        <v>219</v>
      </c>
      <c r="C2029" s="127">
        <v>5900</v>
      </c>
      <c r="D2029" s="127">
        <v>0</v>
      </c>
    </row>
    <row r="2030" spans="1:4" s="97" customFormat="1" x14ac:dyDescent="0.2">
      <c r="A2030" s="120">
        <v>412700</v>
      </c>
      <c r="B2030" s="121" t="s">
        <v>206</v>
      </c>
      <c r="C2030" s="127">
        <v>195300</v>
      </c>
      <c r="D2030" s="127">
        <v>0</v>
      </c>
    </row>
    <row r="2031" spans="1:4" s="97" customFormat="1" x14ac:dyDescent="0.2">
      <c r="A2031" s="120">
        <v>412900</v>
      </c>
      <c r="B2031" s="129" t="s">
        <v>531</v>
      </c>
      <c r="C2031" s="127">
        <v>600</v>
      </c>
      <c r="D2031" s="127">
        <v>0</v>
      </c>
    </row>
    <row r="2032" spans="1:4" s="97" customFormat="1" x14ac:dyDescent="0.2">
      <c r="A2032" s="120">
        <v>412900</v>
      </c>
      <c r="B2032" s="129" t="s">
        <v>299</v>
      </c>
      <c r="C2032" s="127">
        <v>1900</v>
      </c>
      <c r="D2032" s="127">
        <v>0</v>
      </c>
    </row>
    <row r="2033" spans="1:4" s="97" customFormat="1" x14ac:dyDescent="0.2">
      <c r="A2033" s="120">
        <v>412900</v>
      </c>
      <c r="B2033" s="121" t="s">
        <v>316</v>
      </c>
      <c r="C2033" s="127">
        <v>1000</v>
      </c>
      <c r="D2033" s="127">
        <v>0</v>
      </c>
    </row>
    <row r="2034" spans="1:4" s="97" customFormat="1" ht="46.5" x14ac:dyDescent="0.2">
      <c r="A2034" s="120">
        <v>412900</v>
      </c>
      <c r="B2034" s="129" t="s">
        <v>317</v>
      </c>
      <c r="C2034" s="127">
        <v>900</v>
      </c>
      <c r="D2034" s="127">
        <v>0</v>
      </c>
    </row>
    <row r="2035" spans="1:4" s="97" customFormat="1" ht="46.5" x14ac:dyDescent="0.2">
      <c r="A2035" s="120">
        <v>412900</v>
      </c>
      <c r="B2035" s="129" t="s">
        <v>318</v>
      </c>
      <c r="C2035" s="127">
        <v>3900</v>
      </c>
      <c r="D2035" s="127">
        <v>0</v>
      </c>
    </row>
    <row r="2036" spans="1:4" s="97" customFormat="1" x14ac:dyDescent="0.2">
      <c r="A2036" s="120">
        <v>412900</v>
      </c>
      <c r="B2036" s="121" t="s">
        <v>301</v>
      </c>
      <c r="C2036" s="127">
        <v>18500</v>
      </c>
      <c r="D2036" s="127">
        <v>0</v>
      </c>
    </row>
    <row r="2037" spans="1:4" s="139" customFormat="1" x14ac:dyDescent="0.2">
      <c r="A2037" s="130">
        <v>413000</v>
      </c>
      <c r="B2037" s="128" t="s">
        <v>210</v>
      </c>
      <c r="C2037" s="138">
        <f>C2038</f>
        <v>1500</v>
      </c>
      <c r="D2037" s="138">
        <f>D2038</f>
        <v>0</v>
      </c>
    </row>
    <row r="2038" spans="1:4" s="97" customFormat="1" x14ac:dyDescent="0.2">
      <c r="A2038" s="120">
        <v>413900</v>
      </c>
      <c r="B2038" s="121" t="s">
        <v>99</v>
      </c>
      <c r="C2038" s="127">
        <v>1500</v>
      </c>
      <c r="D2038" s="127">
        <v>0</v>
      </c>
    </row>
    <row r="2039" spans="1:4" s="97" customFormat="1" x14ac:dyDescent="0.2">
      <c r="A2039" s="130">
        <v>510000</v>
      </c>
      <c r="B2039" s="128" t="s">
        <v>153</v>
      </c>
      <c r="C2039" s="138">
        <f>C2040+0+0</f>
        <v>23600</v>
      </c>
      <c r="D2039" s="138">
        <f>D2040+0+0</f>
        <v>0</v>
      </c>
    </row>
    <row r="2040" spans="1:4" s="97" customFormat="1" x14ac:dyDescent="0.2">
      <c r="A2040" s="130">
        <v>511000</v>
      </c>
      <c r="B2040" s="128" t="s">
        <v>154</v>
      </c>
      <c r="C2040" s="138">
        <f>SUM(C2041:C2042)</f>
        <v>23600</v>
      </c>
      <c r="D2040" s="138">
        <f>SUM(D2041:D2042)</f>
        <v>0</v>
      </c>
    </row>
    <row r="2041" spans="1:4" s="97" customFormat="1" x14ac:dyDescent="0.2">
      <c r="A2041" s="120">
        <v>511300</v>
      </c>
      <c r="B2041" s="121" t="s">
        <v>157</v>
      </c>
      <c r="C2041" s="127">
        <v>21600</v>
      </c>
      <c r="D2041" s="127">
        <v>0</v>
      </c>
    </row>
    <row r="2042" spans="1:4" s="97" customFormat="1" x14ac:dyDescent="0.2">
      <c r="A2042" s="120">
        <v>511700</v>
      </c>
      <c r="B2042" s="121" t="s">
        <v>160</v>
      </c>
      <c r="C2042" s="127">
        <v>2000</v>
      </c>
      <c r="D2042" s="127">
        <v>0</v>
      </c>
    </row>
    <row r="2043" spans="1:4" s="139" customFormat="1" x14ac:dyDescent="0.2">
      <c r="A2043" s="130">
        <v>630000</v>
      </c>
      <c r="B2043" s="128" t="s">
        <v>194</v>
      </c>
      <c r="C2043" s="138">
        <f>C2044+C2046</f>
        <v>87700</v>
      </c>
      <c r="D2043" s="138">
        <f>D2044+D2046</f>
        <v>5400</v>
      </c>
    </row>
    <row r="2044" spans="1:4" s="139" customFormat="1" x14ac:dyDescent="0.2">
      <c r="A2044" s="130">
        <v>631000</v>
      </c>
      <c r="B2044" s="128" t="s">
        <v>126</v>
      </c>
      <c r="C2044" s="138">
        <f>0+C2045</f>
        <v>0</v>
      </c>
      <c r="D2044" s="138">
        <f>0+D2045</f>
        <v>5400</v>
      </c>
    </row>
    <row r="2045" spans="1:4" s="97" customFormat="1" x14ac:dyDescent="0.2">
      <c r="A2045" s="141">
        <v>631200</v>
      </c>
      <c r="B2045" s="121" t="s">
        <v>197</v>
      </c>
      <c r="C2045" s="127">
        <v>0</v>
      </c>
      <c r="D2045" s="127">
        <v>5400</v>
      </c>
    </row>
    <row r="2046" spans="1:4" s="139" customFormat="1" ht="46.5" x14ac:dyDescent="0.2">
      <c r="A2046" s="130">
        <v>638000</v>
      </c>
      <c r="B2046" s="128" t="s">
        <v>127</v>
      </c>
      <c r="C2046" s="138">
        <f>C2047</f>
        <v>87700</v>
      </c>
      <c r="D2046" s="138">
        <f>D2047</f>
        <v>0</v>
      </c>
    </row>
    <row r="2047" spans="1:4" s="97" customFormat="1" x14ac:dyDescent="0.2">
      <c r="A2047" s="120">
        <v>638100</v>
      </c>
      <c r="B2047" s="121" t="s">
        <v>199</v>
      </c>
      <c r="C2047" s="127">
        <v>87700</v>
      </c>
      <c r="D2047" s="127">
        <v>0</v>
      </c>
    </row>
    <row r="2048" spans="1:4" s="97" customFormat="1" x14ac:dyDescent="0.2">
      <c r="A2048" s="142"/>
      <c r="B2048" s="133" t="s">
        <v>236</v>
      </c>
      <c r="C2048" s="140">
        <f>C2019+C2039+C2043</f>
        <v>2549800</v>
      </c>
      <c r="D2048" s="140">
        <f>D2019+D2039+D2043</f>
        <v>5400</v>
      </c>
    </row>
    <row r="2049" spans="1:4" s="97" customFormat="1" x14ac:dyDescent="0.2">
      <c r="A2049" s="108"/>
      <c r="B2049" s="109"/>
      <c r="C2049" s="110"/>
      <c r="D2049" s="110"/>
    </row>
    <row r="2050" spans="1:4" s="97" customFormat="1" x14ac:dyDescent="0.2">
      <c r="A2050" s="118"/>
      <c r="B2050" s="109"/>
      <c r="C2050" s="137"/>
      <c r="D2050" s="137"/>
    </row>
    <row r="2051" spans="1:4" s="97" customFormat="1" x14ac:dyDescent="0.2">
      <c r="A2051" s="120" t="s">
        <v>616</v>
      </c>
      <c r="B2051" s="128"/>
      <c r="C2051" s="137"/>
      <c r="D2051" s="137"/>
    </row>
    <row r="2052" spans="1:4" s="97" customFormat="1" x14ac:dyDescent="0.2">
      <c r="A2052" s="120" t="s">
        <v>249</v>
      </c>
      <c r="B2052" s="128"/>
      <c r="C2052" s="137"/>
      <c r="D2052" s="137"/>
    </row>
    <row r="2053" spans="1:4" s="97" customFormat="1" x14ac:dyDescent="0.2">
      <c r="A2053" s="120" t="s">
        <v>384</v>
      </c>
      <c r="B2053" s="128"/>
      <c r="C2053" s="137"/>
      <c r="D2053" s="137"/>
    </row>
    <row r="2054" spans="1:4" s="97" customFormat="1" x14ac:dyDescent="0.2">
      <c r="A2054" s="120" t="s">
        <v>530</v>
      </c>
      <c r="B2054" s="128"/>
      <c r="C2054" s="137"/>
      <c r="D2054" s="137"/>
    </row>
    <row r="2055" spans="1:4" s="97" customFormat="1" x14ac:dyDescent="0.2">
      <c r="A2055" s="120"/>
      <c r="B2055" s="122"/>
      <c r="C2055" s="110"/>
      <c r="D2055" s="110"/>
    </row>
    <row r="2056" spans="1:4" s="97" customFormat="1" x14ac:dyDescent="0.2">
      <c r="A2056" s="130">
        <v>410000</v>
      </c>
      <c r="B2056" s="124" t="s">
        <v>87</v>
      </c>
      <c r="C2056" s="138">
        <f t="shared" ref="C2056" si="240">C2057+C2062</f>
        <v>2021000.000000003</v>
      </c>
      <c r="D2056" s="138">
        <f t="shared" ref="D2056" si="241">D2057+D2062</f>
        <v>0</v>
      </c>
    </row>
    <row r="2057" spans="1:4" s="97" customFormat="1" x14ac:dyDescent="0.2">
      <c r="A2057" s="130">
        <v>411000</v>
      </c>
      <c r="B2057" s="124" t="s">
        <v>204</v>
      </c>
      <c r="C2057" s="138">
        <f t="shared" ref="C2057" si="242">SUM(C2058:C2061)</f>
        <v>1671300.000000003</v>
      </c>
      <c r="D2057" s="138">
        <f t="shared" ref="D2057" si="243">SUM(D2058:D2061)</f>
        <v>0</v>
      </c>
    </row>
    <row r="2058" spans="1:4" s="97" customFormat="1" x14ac:dyDescent="0.2">
      <c r="A2058" s="120">
        <v>411100</v>
      </c>
      <c r="B2058" s="121" t="s">
        <v>88</v>
      </c>
      <c r="C2058" s="127">
        <v>1540000.000000003</v>
      </c>
      <c r="D2058" s="127">
        <v>0</v>
      </c>
    </row>
    <row r="2059" spans="1:4" s="97" customFormat="1" ht="46.5" x14ac:dyDescent="0.2">
      <c r="A2059" s="120">
        <v>411200</v>
      </c>
      <c r="B2059" s="121" t="s">
        <v>217</v>
      </c>
      <c r="C2059" s="127">
        <v>88000</v>
      </c>
      <c r="D2059" s="127">
        <v>0</v>
      </c>
    </row>
    <row r="2060" spans="1:4" s="97" customFormat="1" ht="46.5" x14ac:dyDescent="0.2">
      <c r="A2060" s="120">
        <v>411300</v>
      </c>
      <c r="B2060" s="121" t="s">
        <v>89</v>
      </c>
      <c r="C2060" s="127">
        <v>33300</v>
      </c>
      <c r="D2060" s="127">
        <v>0</v>
      </c>
    </row>
    <row r="2061" spans="1:4" s="97" customFormat="1" x14ac:dyDescent="0.2">
      <c r="A2061" s="120">
        <v>411400</v>
      </c>
      <c r="B2061" s="121" t="s">
        <v>90</v>
      </c>
      <c r="C2061" s="127">
        <v>10000</v>
      </c>
      <c r="D2061" s="127">
        <v>0</v>
      </c>
    </row>
    <row r="2062" spans="1:4" s="97" customFormat="1" x14ac:dyDescent="0.2">
      <c r="A2062" s="130">
        <v>412000</v>
      </c>
      <c r="B2062" s="128" t="s">
        <v>209</v>
      </c>
      <c r="C2062" s="138">
        <f>SUM(C2063:C2070)</f>
        <v>349700</v>
      </c>
      <c r="D2062" s="138">
        <f>SUM(D2063:D2070)</f>
        <v>0</v>
      </c>
    </row>
    <row r="2063" spans="1:4" s="97" customFormat="1" ht="46.5" x14ac:dyDescent="0.2">
      <c r="A2063" s="120">
        <v>412200</v>
      </c>
      <c r="B2063" s="121" t="s">
        <v>218</v>
      </c>
      <c r="C2063" s="127">
        <v>129999.99999999999</v>
      </c>
      <c r="D2063" s="127">
        <v>0</v>
      </c>
    </row>
    <row r="2064" spans="1:4" s="97" customFormat="1" x14ac:dyDescent="0.2">
      <c r="A2064" s="120">
        <v>412300</v>
      </c>
      <c r="B2064" s="121" t="s">
        <v>92</v>
      </c>
      <c r="C2064" s="127">
        <v>12000</v>
      </c>
      <c r="D2064" s="127">
        <v>0</v>
      </c>
    </row>
    <row r="2065" spans="1:4" s="97" customFormat="1" x14ac:dyDescent="0.2">
      <c r="A2065" s="120">
        <v>412500</v>
      </c>
      <c r="B2065" s="121" t="s">
        <v>94</v>
      </c>
      <c r="C2065" s="127">
        <v>8000</v>
      </c>
      <c r="D2065" s="127">
        <v>0</v>
      </c>
    </row>
    <row r="2066" spans="1:4" s="97" customFormat="1" x14ac:dyDescent="0.2">
      <c r="A2066" s="120">
        <v>412600</v>
      </c>
      <c r="B2066" s="121" t="s">
        <v>219</v>
      </c>
      <c r="C2066" s="127">
        <v>6000</v>
      </c>
      <c r="D2066" s="127">
        <v>0</v>
      </c>
    </row>
    <row r="2067" spans="1:4" s="97" customFormat="1" x14ac:dyDescent="0.2">
      <c r="A2067" s="120">
        <v>412700</v>
      </c>
      <c r="B2067" s="121" t="s">
        <v>206</v>
      </c>
      <c r="C2067" s="127">
        <v>190000</v>
      </c>
      <c r="D2067" s="127">
        <v>0</v>
      </c>
    </row>
    <row r="2068" spans="1:4" s="97" customFormat="1" x14ac:dyDescent="0.2">
      <c r="A2068" s="120">
        <v>412900</v>
      </c>
      <c r="B2068" s="121" t="s">
        <v>316</v>
      </c>
      <c r="C2068" s="127">
        <v>400</v>
      </c>
      <c r="D2068" s="127">
        <v>0</v>
      </c>
    </row>
    <row r="2069" spans="1:4" s="97" customFormat="1" ht="46.5" x14ac:dyDescent="0.2">
      <c r="A2069" s="120">
        <v>412900</v>
      </c>
      <c r="B2069" s="129" t="s">
        <v>317</v>
      </c>
      <c r="C2069" s="127">
        <v>300</v>
      </c>
      <c r="D2069" s="127">
        <v>0</v>
      </c>
    </row>
    <row r="2070" spans="1:4" s="97" customFormat="1" ht="46.5" x14ac:dyDescent="0.2">
      <c r="A2070" s="120">
        <v>412900</v>
      </c>
      <c r="B2070" s="129" t="s">
        <v>318</v>
      </c>
      <c r="C2070" s="127">
        <v>3000</v>
      </c>
      <c r="D2070" s="127">
        <v>0</v>
      </c>
    </row>
    <row r="2071" spans="1:4" s="139" customFormat="1" x14ac:dyDescent="0.2">
      <c r="A2071" s="130">
        <v>510000</v>
      </c>
      <c r="B2071" s="128" t="s">
        <v>153</v>
      </c>
      <c r="C2071" s="138">
        <f>C2072+C2074</f>
        <v>16000</v>
      </c>
      <c r="D2071" s="138">
        <f>D2072+D2074</f>
        <v>0</v>
      </c>
    </row>
    <row r="2072" spans="1:4" s="139" customFormat="1" x14ac:dyDescent="0.2">
      <c r="A2072" s="130">
        <v>511000</v>
      </c>
      <c r="B2072" s="128" t="s">
        <v>154</v>
      </c>
      <c r="C2072" s="138">
        <f>C2073+0</f>
        <v>10000</v>
      </c>
      <c r="D2072" s="138">
        <f>D2073+0</f>
        <v>0</v>
      </c>
    </row>
    <row r="2073" spans="1:4" s="97" customFormat="1" x14ac:dyDescent="0.2">
      <c r="A2073" s="120">
        <v>511300</v>
      </c>
      <c r="B2073" s="121" t="s">
        <v>157</v>
      </c>
      <c r="C2073" s="127">
        <v>10000</v>
      </c>
      <c r="D2073" s="127">
        <v>0</v>
      </c>
    </row>
    <row r="2074" spans="1:4" s="139" customFormat="1" x14ac:dyDescent="0.2">
      <c r="A2074" s="130">
        <v>513000</v>
      </c>
      <c r="B2074" s="128" t="s">
        <v>162</v>
      </c>
      <c r="C2074" s="138">
        <f>C2075</f>
        <v>6000</v>
      </c>
      <c r="D2074" s="138">
        <f>D2075</f>
        <v>0</v>
      </c>
    </row>
    <row r="2075" spans="1:4" s="97" customFormat="1" x14ac:dyDescent="0.2">
      <c r="A2075" s="120">
        <v>513700</v>
      </c>
      <c r="B2075" s="121" t="s">
        <v>321</v>
      </c>
      <c r="C2075" s="127">
        <v>6000</v>
      </c>
      <c r="D2075" s="127">
        <v>0</v>
      </c>
    </row>
    <row r="2076" spans="1:4" s="139" customFormat="1" x14ac:dyDescent="0.2">
      <c r="A2076" s="130">
        <v>630000</v>
      </c>
      <c r="B2076" s="128" t="s">
        <v>194</v>
      </c>
      <c r="C2076" s="138">
        <f>C2077+C2079</f>
        <v>10000</v>
      </c>
      <c r="D2076" s="138">
        <f>D2077+D2079</f>
        <v>10000</v>
      </c>
    </row>
    <row r="2077" spans="1:4" s="139" customFormat="1" x14ac:dyDescent="0.2">
      <c r="A2077" s="130">
        <v>631000</v>
      </c>
      <c r="B2077" s="128" t="s">
        <v>126</v>
      </c>
      <c r="C2077" s="138">
        <f>0+C2078</f>
        <v>0</v>
      </c>
      <c r="D2077" s="138">
        <f>0+D2078</f>
        <v>10000</v>
      </c>
    </row>
    <row r="2078" spans="1:4" s="97" customFormat="1" x14ac:dyDescent="0.2">
      <c r="A2078" s="141">
        <v>631200</v>
      </c>
      <c r="B2078" s="121" t="s">
        <v>197</v>
      </c>
      <c r="C2078" s="127">
        <v>0</v>
      </c>
      <c r="D2078" s="127">
        <v>10000</v>
      </c>
    </row>
    <row r="2079" spans="1:4" s="139" customFormat="1" ht="46.5" x14ac:dyDescent="0.2">
      <c r="A2079" s="130">
        <v>638000</v>
      </c>
      <c r="B2079" s="128" t="s">
        <v>127</v>
      </c>
      <c r="C2079" s="138">
        <f>C2080</f>
        <v>10000</v>
      </c>
      <c r="D2079" s="138">
        <f>D2080</f>
        <v>0</v>
      </c>
    </row>
    <row r="2080" spans="1:4" s="97" customFormat="1" x14ac:dyDescent="0.2">
      <c r="A2080" s="120">
        <v>638100</v>
      </c>
      <c r="B2080" s="121" t="s">
        <v>199</v>
      </c>
      <c r="C2080" s="127">
        <v>10000</v>
      </c>
      <c r="D2080" s="127">
        <v>0</v>
      </c>
    </row>
    <row r="2081" spans="1:4" s="97" customFormat="1" x14ac:dyDescent="0.2">
      <c r="A2081" s="142"/>
      <c r="B2081" s="133" t="s">
        <v>236</v>
      </c>
      <c r="C2081" s="140">
        <f>C2056+C2071+C2076</f>
        <v>2047000.000000003</v>
      </c>
      <c r="D2081" s="140">
        <f>D2056+D2071+D2076</f>
        <v>10000</v>
      </c>
    </row>
    <row r="2082" spans="1:4" s="97" customFormat="1" x14ac:dyDescent="0.2">
      <c r="A2082" s="108"/>
      <c r="B2082" s="109"/>
      <c r="C2082" s="110"/>
      <c r="D2082" s="110"/>
    </row>
    <row r="2083" spans="1:4" s="97" customFormat="1" x14ac:dyDescent="0.2">
      <c r="A2083" s="118"/>
      <c r="B2083" s="109"/>
      <c r="C2083" s="137"/>
      <c r="D2083" s="137"/>
    </row>
    <row r="2084" spans="1:4" s="97" customFormat="1" x14ac:dyDescent="0.2">
      <c r="A2084" s="120" t="s">
        <v>617</v>
      </c>
      <c r="B2084" s="128"/>
      <c r="C2084" s="137"/>
      <c r="D2084" s="137"/>
    </row>
    <row r="2085" spans="1:4" s="97" customFormat="1" x14ac:dyDescent="0.2">
      <c r="A2085" s="120" t="s">
        <v>249</v>
      </c>
      <c r="B2085" s="128"/>
      <c r="C2085" s="137"/>
      <c r="D2085" s="137"/>
    </row>
    <row r="2086" spans="1:4" s="97" customFormat="1" x14ac:dyDescent="0.2">
      <c r="A2086" s="120" t="s">
        <v>385</v>
      </c>
      <c r="B2086" s="128"/>
      <c r="C2086" s="137"/>
      <c r="D2086" s="137"/>
    </row>
    <row r="2087" spans="1:4" s="97" customFormat="1" x14ac:dyDescent="0.2">
      <c r="A2087" s="120" t="s">
        <v>530</v>
      </c>
      <c r="B2087" s="128"/>
      <c r="C2087" s="137"/>
      <c r="D2087" s="137"/>
    </row>
    <row r="2088" spans="1:4" s="97" customFormat="1" x14ac:dyDescent="0.2">
      <c r="A2088" s="120"/>
      <c r="B2088" s="122"/>
      <c r="C2088" s="110"/>
      <c r="D2088" s="110"/>
    </row>
    <row r="2089" spans="1:4" s="97" customFormat="1" x14ac:dyDescent="0.2">
      <c r="A2089" s="130">
        <v>410000</v>
      </c>
      <c r="B2089" s="124" t="s">
        <v>87</v>
      </c>
      <c r="C2089" s="138">
        <f t="shared" ref="C2089" si="244">C2090+C2095</f>
        <v>1410600</v>
      </c>
      <c r="D2089" s="138">
        <f t="shared" ref="D2089" si="245">D2090+D2095</f>
        <v>0</v>
      </c>
    </row>
    <row r="2090" spans="1:4" s="97" customFormat="1" x14ac:dyDescent="0.2">
      <c r="A2090" s="130">
        <v>411000</v>
      </c>
      <c r="B2090" s="124" t="s">
        <v>204</v>
      </c>
      <c r="C2090" s="138">
        <f t="shared" ref="C2090" si="246">SUM(C2091:C2094)</f>
        <v>1276400</v>
      </c>
      <c r="D2090" s="138">
        <f t="shared" ref="D2090" si="247">SUM(D2091:D2094)</f>
        <v>0</v>
      </c>
    </row>
    <row r="2091" spans="1:4" s="97" customFormat="1" x14ac:dyDescent="0.2">
      <c r="A2091" s="120">
        <v>411100</v>
      </c>
      <c r="B2091" s="121" t="s">
        <v>88</v>
      </c>
      <c r="C2091" s="127">
        <v>1181900</v>
      </c>
      <c r="D2091" s="127">
        <v>0</v>
      </c>
    </row>
    <row r="2092" spans="1:4" s="97" customFormat="1" ht="46.5" x14ac:dyDescent="0.2">
      <c r="A2092" s="120">
        <v>411200</v>
      </c>
      <c r="B2092" s="121" t="s">
        <v>217</v>
      </c>
      <c r="C2092" s="127">
        <v>36900</v>
      </c>
      <c r="D2092" s="127">
        <v>0</v>
      </c>
    </row>
    <row r="2093" spans="1:4" s="97" customFormat="1" ht="46.5" x14ac:dyDescent="0.2">
      <c r="A2093" s="120">
        <v>411300</v>
      </c>
      <c r="B2093" s="121" t="s">
        <v>89</v>
      </c>
      <c r="C2093" s="127">
        <v>18400</v>
      </c>
      <c r="D2093" s="127">
        <v>0</v>
      </c>
    </row>
    <row r="2094" spans="1:4" s="97" customFormat="1" x14ac:dyDescent="0.2">
      <c r="A2094" s="120">
        <v>411400</v>
      </c>
      <c r="B2094" s="121" t="s">
        <v>90</v>
      </c>
      <c r="C2094" s="127">
        <v>39200</v>
      </c>
      <c r="D2094" s="127">
        <v>0</v>
      </c>
    </row>
    <row r="2095" spans="1:4" s="97" customFormat="1" x14ac:dyDescent="0.2">
      <c r="A2095" s="130">
        <v>412000</v>
      </c>
      <c r="B2095" s="128" t="s">
        <v>209</v>
      </c>
      <c r="C2095" s="138">
        <f>SUM(C2096:C2106)</f>
        <v>134199.99999999997</v>
      </c>
      <c r="D2095" s="138">
        <f>SUM(D2096:D2106)</f>
        <v>0</v>
      </c>
    </row>
    <row r="2096" spans="1:4" s="97" customFormat="1" ht="46.5" x14ac:dyDescent="0.2">
      <c r="A2096" s="120">
        <v>412200</v>
      </c>
      <c r="B2096" s="121" t="s">
        <v>218</v>
      </c>
      <c r="C2096" s="127">
        <v>44900</v>
      </c>
      <c r="D2096" s="127">
        <v>0</v>
      </c>
    </row>
    <row r="2097" spans="1:4" s="97" customFormat="1" x14ac:dyDescent="0.2">
      <c r="A2097" s="120">
        <v>412300</v>
      </c>
      <c r="B2097" s="121" t="s">
        <v>92</v>
      </c>
      <c r="C2097" s="127">
        <v>12399.999999999996</v>
      </c>
      <c r="D2097" s="127">
        <v>0</v>
      </c>
    </row>
    <row r="2098" spans="1:4" s="97" customFormat="1" x14ac:dyDescent="0.2">
      <c r="A2098" s="120">
        <v>412500</v>
      </c>
      <c r="B2098" s="121" t="s">
        <v>94</v>
      </c>
      <c r="C2098" s="127">
        <v>5999.9999999999982</v>
      </c>
      <c r="D2098" s="127">
        <v>0</v>
      </c>
    </row>
    <row r="2099" spans="1:4" s="97" customFormat="1" x14ac:dyDescent="0.2">
      <c r="A2099" s="120">
        <v>412600</v>
      </c>
      <c r="B2099" s="121" t="s">
        <v>219</v>
      </c>
      <c r="C2099" s="127">
        <v>9000</v>
      </c>
      <c r="D2099" s="127">
        <v>0</v>
      </c>
    </row>
    <row r="2100" spans="1:4" s="97" customFormat="1" x14ac:dyDescent="0.2">
      <c r="A2100" s="120">
        <v>412700</v>
      </c>
      <c r="B2100" s="121" t="s">
        <v>206</v>
      </c>
      <c r="C2100" s="127">
        <v>51599.999999999971</v>
      </c>
      <c r="D2100" s="127">
        <v>0</v>
      </c>
    </row>
    <row r="2101" spans="1:4" s="97" customFormat="1" x14ac:dyDescent="0.2">
      <c r="A2101" s="120">
        <v>412900</v>
      </c>
      <c r="B2101" s="121" t="s">
        <v>531</v>
      </c>
      <c r="C2101" s="127">
        <v>1000</v>
      </c>
      <c r="D2101" s="127">
        <v>0</v>
      </c>
    </row>
    <row r="2102" spans="1:4" s="97" customFormat="1" x14ac:dyDescent="0.2">
      <c r="A2102" s="120">
        <v>412900</v>
      </c>
      <c r="B2102" s="129" t="s">
        <v>299</v>
      </c>
      <c r="C2102" s="127">
        <v>3500</v>
      </c>
      <c r="D2102" s="127">
        <v>0</v>
      </c>
    </row>
    <row r="2103" spans="1:4" s="97" customFormat="1" x14ac:dyDescent="0.2">
      <c r="A2103" s="120">
        <v>412900</v>
      </c>
      <c r="B2103" s="121" t="s">
        <v>316</v>
      </c>
      <c r="C2103" s="127">
        <v>1000</v>
      </c>
      <c r="D2103" s="127">
        <v>0</v>
      </c>
    </row>
    <row r="2104" spans="1:4" s="97" customFormat="1" ht="46.5" x14ac:dyDescent="0.2">
      <c r="A2104" s="120">
        <v>412900</v>
      </c>
      <c r="B2104" s="129" t="s">
        <v>317</v>
      </c>
      <c r="C2104" s="127">
        <v>200</v>
      </c>
      <c r="D2104" s="127">
        <v>0</v>
      </c>
    </row>
    <row r="2105" spans="1:4" s="97" customFormat="1" ht="46.5" x14ac:dyDescent="0.2">
      <c r="A2105" s="120">
        <v>412900</v>
      </c>
      <c r="B2105" s="129" t="s">
        <v>318</v>
      </c>
      <c r="C2105" s="127">
        <v>2500</v>
      </c>
      <c r="D2105" s="127">
        <v>0</v>
      </c>
    </row>
    <row r="2106" spans="1:4" s="97" customFormat="1" x14ac:dyDescent="0.2">
      <c r="A2106" s="120">
        <v>412900</v>
      </c>
      <c r="B2106" s="121" t="s">
        <v>301</v>
      </c>
      <c r="C2106" s="127">
        <v>2100</v>
      </c>
      <c r="D2106" s="127">
        <v>0</v>
      </c>
    </row>
    <row r="2107" spans="1:4" s="139" customFormat="1" x14ac:dyDescent="0.2">
      <c r="A2107" s="130">
        <v>510000</v>
      </c>
      <c r="B2107" s="128" t="s">
        <v>153</v>
      </c>
      <c r="C2107" s="138">
        <f t="shared" ref="C2107:D2108" si="248">C2108+0</f>
        <v>4000</v>
      </c>
      <c r="D2107" s="138">
        <f t="shared" si="248"/>
        <v>0</v>
      </c>
    </row>
    <row r="2108" spans="1:4" s="139" customFormat="1" x14ac:dyDescent="0.2">
      <c r="A2108" s="130">
        <v>511000</v>
      </c>
      <c r="B2108" s="128" t="s">
        <v>154</v>
      </c>
      <c r="C2108" s="138">
        <f t="shared" si="248"/>
        <v>4000</v>
      </c>
      <c r="D2108" s="138">
        <f t="shared" si="248"/>
        <v>0</v>
      </c>
    </row>
    <row r="2109" spans="1:4" s="97" customFormat="1" x14ac:dyDescent="0.2">
      <c r="A2109" s="120">
        <v>511300</v>
      </c>
      <c r="B2109" s="121" t="s">
        <v>157</v>
      </c>
      <c r="C2109" s="127">
        <v>4000</v>
      </c>
      <c r="D2109" s="127">
        <v>0</v>
      </c>
    </row>
    <row r="2110" spans="1:4" s="139" customFormat="1" x14ac:dyDescent="0.2">
      <c r="A2110" s="130">
        <v>630000</v>
      </c>
      <c r="B2110" s="128" t="s">
        <v>194</v>
      </c>
      <c r="C2110" s="138">
        <f>C2111+C2113</f>
        <v>25000</v>
      </c>
      <c r="D2110" s="138">
        <f>D2111+D2113</f>
        <v>10000</v>
      </c>
    </row>
    <row r="2111" spans="1:4" s="139" customFormat="1" x14ac:dyDescent="0.2">
      <c r="A2111" s="130">
        <v>631000</v>
      </c>
      <c r="B2111" s="128" t="s">
        <v>126</v>
      </c>
      <c r="C2111" s="138">
        <f>0+C2112</f>
        <v>0</v>
      </c>
      <c r="D2111" s="138">
        <f>0+D2112</f>
        <v>10000</v>
      </c>
    </row>
    <row r="2112" spans="1:4" s="97" customFormat="1" x14ac:dyDescent="0.2">
      <c r="A2112" s="141">
        <v>631200</v>
      </c>
      <c r="B2112" s="121" t="s">
        <v>197</v>
      </c>
      <c r="C2112" s="127">
        <v>0</v>
      </c>
      <c r="D2112" s="127">
        <v>10000</v>
      </c>
    </row>
    <row r="2113" spans="1:4" s="139" customFormat="1" ht="46.5" x14ac:dyDescent="0.2">
      <c r="A2113" s="130">
        <v>638000</v>
      </c>
      <c r="B2113" s="128" t="s">
        <v>127</v>
      </c>
      <c r="C2113" s="138">
        <f>C2114</f>
        <v>25000</v>
      </c>
      <c r="D2113" s="138">
        <f>D2114</f>
        <v>0</v>
      </c>
    </row>
    <row r="2114" spans="1:4" s="97" customFormat="1" x14ac:dyDescent="0.2">
      <c r="A2114" s="120">
        <v>638100</v>
      </c>
      <c r="B2114" s="121" t="s">
        <v>199</v>
      </c>
      <c r="C2114" s="127">
        <v>25000</v>
      </c>
      <c r="D2114" s="127">
        <v>0</v>
      </c>
    </row>
    <row r="2115" spans="1:4" s="97" customFormat="1" x14ac:dyDescent="0.2">
      <c r="A2115" s="142"/>
      <c r="B2115" s="133" t="s">
        <v>236</v>
      </c>
      <c r="C2115" s="140">
        <f>C2089+C2107+C2110</f>
        <v>1439600</v>
      </c>
      <c r="D2115" s="140">
        <f>D2089+D2107+D2110</f>
        <v>10000</v>
      </c>
    </row>
    <row r="2116" spans="1:4" s="97" customFormat="1" x14ac:dyDescent="0.2">
      <c r="A2116" s="135"/>
      <c r="B2116" s="121"/>
      <c r="C2116" s="137"/>
      <c r="D2116" s="137"/>
    </row>
    <row r="2117" spans="1:4" s="97" customFormat="1" x14ac:dyDescent="0.2">
      <c r="A2117" s="118"/>
      <c r="B2117" s="109"/>
      <c r="C2117" s="137"/>
      <c r="D2117" s="137"/>
    </row>
    <row r="2118" spans="1:4" s="97" customFormat="1" x14ac:dyDescent="0.2">
      <c r="A2118" s="120" t="s">
        <v>618</v>
      </c>
      <c r="B2118" s="128"/>
      <c r="C2118" s="137"/>
      <c r="D2118" s="137"/>
    </row>
    <row r="2119" spans="1:4" s="97" customFormat="1" x14ac:dyDescent="0.2">
      <c r="A2119" s="120" t="s">
        <v>249</v>
      </c>
      <c r="B2119" s="128"/>
      <c r="C2119" s="137"/>
      <c r="D2119" s="137"/>
    </row>
    <row r="2120" spans="1:4" s="97" customFormat="1" x14ac:dyDescent="0.2">
      <c r="A2120" s="120" t="s">
        <v>386</v>
      </c>
      <c r="B2120" s="128"/>
      <c r="C2120" s="137"/>
      <c r="D2120" s="137"/>
    </row>
    <row r="2121" spans="1:4" s="97" customFormat="1" x14ac:dyDescent="0.2">
      <c r="A2121" s="120" t="s">
        <v>530</v>
      </c>
      <c r="B2121" s="128"/>
      <c r="C2121" s="137"/>
      <c r="D2121" s="137"/>
    </row>
    <row r="2122" spans="1:4" s="97" customFormat="1" x14ac:dyDescent="0.2">
      <c r="A2122" s="120"/>
      <c r="B2122" s="122"/>
      <c r="C2122" s="110"/>
      <c r="D2122" s="110"/>
    </row>
    <row r="2123" spans="1:4" s="97" customFormat="1" x14ac:dyDescent="0.2">
      <c r="A2123" s="130">
        <v>410000</v>
      </c>
      <c r="B2123" s="124" t="s">
        <v>87</v>
      </c>
      <c r="C2123" s="138">
        <f>C2124+C2129+C2142</f>
        <v>9937900</v>
      </c>
      <c r="D2123" s="138">
        <f>D2124+D2129+D2142</f>
        <v>255000</v>
      </c>
    </row>
    <row r="2124" spans="1:4" s="97" customFormat="1" x14ac:dyDescent="0.2">
      <c r="A2124" s="130">
        <v>411000</v>
      </c>
      <c r="B2124" s="124" t="s">
        <v>204</v>
      </c>
      <c r="C2124" s="138">
        <f t="shared" ref="C2124" si="249">SUM(C2125:C2128)</f>
        <v>8898900</v>
      </c>
      <c r="D2124" s="138">
        <f t="shared" ref="D2124" si="250">SUM(D2125:D2128)</f>
        <v>0</v>
      </c>
    </row>
    <row r="2125" spans="1:4" s="97" customFormat="1" x14ac:dyDescent="0.2">
      <c r="A2125" s="120">
        <v>411100</v>
      </c>
      <c r="B2125" s="121" t="s">
        <v>88</v>
      </c>
      <c r="C2125" s="127">
        <v>8251900</v>
      </c>
      <c r="D2125" s="127">
        <v>0</v>
      </c>
    </row>
    <row r="2126" spans="1:4" s="97" customFormat="1" ht="46.5" x14ac:dyDescent="0.2">
      <c r="A2126" s="120">
        <v>411200</v>
      </c>
      <c r="B2126" s="121" t="s">
        <v>217</v>
      </c>
      <c r="C2126" s="127">
        <v>223000</v>
      </c>
      <c r="D2126" s="127">
        <v>0</v>
      </c>
    </row>
    <row r="2127" spans="1:4" s="97" customFormat="1" ht="46.5" x14ac:dyDescent="0.2">
      <c r="A2127" s="120">
        <v>411300</v>
      </c>
      <c r="B2127" s="121" t="s">
        <v>89</v>
      </c>
      <c r="C2127" s="127">
        <v>309000</v>
      </c>
      <c r="D2127" s="127">
        <v>0</v>
      </c>
    </row>
    <row r="2128" spans="1:4" s="97" customFormat="1" x14ac:dyDescent="0.2">
      <c r="A2128" s="120">
        <v>411400</v>
      </c>
      <c r="B2128" s="121" t="s">
        <v>90</v>
      </c>
      <c r="C2128" s="127">
        <v>115000</v>
      </c>
      <c r="D2128" s="127">
        <v>0</v>
      </c>
    </row>
    <row r="2129" spans="1:4" s="97" customFormat="1" x14ac:dyDescent="0.2">
      <c r="A2129" s="130">
        <v>412000</v>
      </c>
      <c r="B2129" s="128" t="s">
        <v>209</v>
      </c>
      <c r="C2129" s="138">
        <f>SUM(C2130:C2141)</f>
        <v>1009000</v>
      </c>
      <c r="D2129" s="138">
        <f>SUM(D2130:D2141)</f>
        <v>255000</v>
      </c>
    </row>
    <row r="2130" spans="1:4" s="97" customFormat="1" x14ac:dyDescent="0.2">
      <c r="A2130" s="141">
        <v>412100</v>
      </c>
      <c r="B2130" s="121" t="s">
        <v>91</v>
      </c>
      <c r="C2130" s="127">
        <v>0</v>
      </c>
      <c r="D2130" s="127">
        <v>10000</v>
      </c>
    </row>
    <row r="2131" spans="1:4" s="97" customFormat="1" ht="46.5" x14ac:dyDescent="0.2">
      <c r="A2131" s="120">
        <v>412200</v>
      </c>
      <c r="B2131" s="121" t="s">
        <v>218</v>
      </c>
      <c r="C2131" s="127">
        <v>530000</v>
      </c>
      <c r="D2131" s="127">
        <v>32000</v>
      </c>
    </row>
    <row r="2132" spans="1:4" s="97" customFormat="1" x14ac:dyDescent="0.2">
      <c r="A2132" s="120">
        <v>412300</v>
      </c>
      <c r="B2132" s="121" t="s">
        <v>92</v>
      </c>
      <c r="C2132" s="127">
        <v>72000</v>
      </c>
      <c r="D2132" s="127">
        <v>10000</v>
      </c>
    </row>
    <row r="2133" spans="1:4" s="97" customFormat="1" x14ac:dyDescent="0.2">
      <c r="A2133" s="120">
        <v>412400</v>
      </c>
      <c r="B2133" s="121" t="s">
        <v>93</v>
      </c>
      <c r="C2133" s="127">
        <v>139999.99999999994</v>
      </c>
      <c r="D2133" s="127">
        <v>10000</v>
      </c>
    </row>
    <row r="2134" spans="1:4" s="97" customFormat="1" x14ac:dyDescent="0.2">
      <c r="A2134" s="120">
        <v>412500</v>
      </c>
      <c r="B2134" s="121" t="s">
        <v>94</v>
      </c>
      <c r="C2134" s="127">
        <v>52000</v>
      </c>
      <c r="D2134" s="127">
        <v>40000</v>
      </c>
    </row>
    <row r="2135" spans="1:4" s="97" customFormat="1" x14ac:dyDescent="0.2">
      <c r="A2135" s="120">
        <v>412600</v>
      </c>
      <c r="B2135" s="121" t="s">
        <v>219</v>
      </c>
      <c r="C2135" s="127">
        <v>60000</v>
      </c>
      <c r="D2135" s="127">
        <v>5000</v>
      </c>
    </row>
    <row r="2136" spans="1:4" s="97" customFormat="1" x14ac:dyDescent="0.2">
      <c r="A2136" s="120">
        <v>412700</v>
      </c>
      <c r="B2136" s="121" t="s">
        <v>206</v>
      </c>
      <c r="C2136" s="127">
        <v>95000</v>
      </c>
      <c r="D2136" s="127">
        <v>35000</v>
      </c>
    </row>
    <row r="2137" spans="1:4" s="97" customFormat="1" ht="46.5" x14ac:dyDescent="0.2">
      <c r="A2137" s="120">
        <v>412800</v>
      </c>
      <c r="B2137" s="121" t="s">
        <v>220</v>
      </c>
      <c r="C2137" s="127">
        <v>0</v>
      </c>
      <c r="D2137" s="127">
        <v>2000</v>
      </c>
    </row>
    <row r="2138" spans="1:4" s="97" customFormat="1" x14ac:dyDescent="0.2">
      <c r="A2138" s="120">
        <v>412900</v>
      </c>
      <c r="B2138" s="129" t="s">
        <v>299</v>
      </c>
      <c r="C2138" s="127">
        <v>45000</v>
      </c>
      <c r="D2138" s="127">
        <v>0</v>
      </c>
    </row>
    <row r="2139" spans="1:4" s="97" customFormat="1" ht="46.5" x14ac:dyDescent="0.2">
      <c r="A2139" s="120">
        <v>412900</v>
      </c>
      <c r="B2139" s="129" t="s">
        <v>317</v>
      </c>
      <c r="C2139" s="127">
        <v>4000</v>
      </c>
      <c r="D2139" s="127">
        <v>0</v>
      </c>
    </row>
    <row r="2140" spans="1:4" s="97" customFormat="1" ht="46.5" x14ac:dyDescent="0.2">
      <c r="A2140" s="120">
        <v>412900</v>
      </c>
      <c r="B2140" s="129" t="s">
        <v>318</v>
      </c>
      <c r="C2140" s="127">
        <v>11000</v>
      </c>
      <c r="D2140" s="127">
        <v>0</v>
      </c>
    </row>
    <row r="2141" spans="1:4" s="97" customFormat="1" x14ac:dyDescent="0.2">
      <c r="A2141" s="120">
        <v>412900</v>
      </c>
      <c r="B2141" s="121" t="s">
        <v>301</v>
      </c>
      <c r="C2141" s="127">
        <v>0</v>
      </c>
      <c r="D2141" s="127">
        <v>111000</v>
      </c>
    </row>
    <row r="2142" spans="1:4" s="139" customFormat="1" ht="46.5" x14ac:dyDescent="0.2">
      <c r="A2142" s="130">
        <v>418000</v>
      </c>
      <c r="B2142" s="128" t="s">
        <v>213</v>
      </c>
      <c r="C2142" s="138">
        <f>C2143</f>
        <v>30000</v>
      </c>
      <c r="D2142" s="138">
        <f>D2143</f>
        <v>0</v>
      </c>
    </row>
    <row r="2143" spans="1:4" s="97" customFormat="1" x14ac:dyDescent="0.2">
      <c r="A2143" s="120">
        <v>418400</v>
      </c>
      <c r="B2143" s="121" t="s">
        <v>148</v>
      </c>
      <c r="C2143" s="127">
        <v>30000</v>
      </c>
      <c r="D2143" s="127">
        <v>0</v>
      </c>
    </row>
    <row r="2144" spans="1:4" s="97" customFormat="1" x14ac:dyDescent="0.2">
      <c r="A2144" s="130">
        <v>510000</v>
      </c>
      <c r="B2144" s="128" t="s">
        <v>153</v>
      </c>
      <c r="C2144" s="138">
        <f>C2145+C2149+0</f>
        <v>1432200</v>
      </c>
      <c r="D2144" s="138">
        <f>D2145+D2149+0</f>
        <v>781400</v>
      </c>
    </row>
    <row r="2145" spans="1:4" s="97" customFormat="1" x14ac:dyDescent="0.2">
      <c r="A2145" s="130">
        <v>511000</v>
      </c>
      <c r="B2145" s="128" t="s">
        <v>154</v>
      </c>
      <c r="C2145" s="138">
        <f>SUM(C2146:C2148)</f>
        <v>375000</v>
      </c>
      <c r="D2145" s="138">
        <f>SUM(D2146:D2148)</f>
        <v>100500</v>
      </c>
    </row>
    <row r="2146" spans="1:4" s="97" customFormat="1" ht="46.5" x14ac:dyDescent="0.2">
      <c r="A2146" s="120">
        <v>511200</v>
      </c>
      <c r="B2146" s="121" t="s">
        <v>156</v>
      </c>
      <c r="C2146" s="127">
        <v>49999.999999999993</v>
      </c>
      <c r="D2146" s="127">
        <v>0</v>
      </c>
    </row>
    <row r="2147" spans="1:4" s="97" customFormat="1" x14ac:dyDescent="0.2">
      <c r="A2147" s="120">
        <v>511300</v>
      </c>
      <c r="B2147" s="121" t="s">
        <v>157</v>
      </c>
      <c r="C2147" s="127">
        <v>325000</v>
      </c>
      <c r="D2147" s="127">
        <v>97500</v>
      </c>
    </row>
    <row r="2148" spans="1:4" s="97" customFormat="1" x14ac:dyDescent="0.2">
      <c r="A2148" s="120">
        <v>511500</v>
      </c>
      <c r="B2148" s="121" t="s">
        <v>226</v>
      </c>
      <c r="C2148" s="127">
        <v>0</v>
      </c>
      <c r="D2148" s="127">
        <v>3000</v>
      </c>
    </row>
    <row r="2149" spans="1:4" s="139" customFormat="1" ht="46.5" x14ac:dyDescent="0.2">
      <c r="A2149" s="130">
        <v>516000</v>
      </c>
      <c r="B2149" s="128" t="s">
        <v>164</v>
      </c>
      <c r="C2149" s="138">
        <f>C2150</f>
        <v>1057200</v>
      </c>
      <c r="D2149" s="138">
        <f>D2150</f>
        <v>680900</v>
      </c>
    </row>
    <row r="2150" spans="1:4" s="97" customFormat="1" ht="46.5" x14ac:dyDescent="0.2">
      <c r="A2150" s="120">
        <v>516100</v>
      </c>
      <c r="B2150" s="121" t="s">
        <v>164</v>
      </c>
      <c r="C2150" s="127">
        <v>1057200</v>
      </c>
      <c r="D2150" s="127">
        <v>680900</v>
      </c>
    </row>
    <row r="2151" spans="1:4" s="139" customFormat="1" ht="46.5" x14ac:dyDescent="0.2">
      <c r="A2151" s="130">
        <v>580000</v>
      </c>
      <c r="B2151" s="128" t="s">
        <v>166</v>
      </c>
      <c r="C2151" s="138">
        <f t="shared" ref="C2151:C2152" si="251">C2152</f>
        <v>170000</v>
      </c>
      <c r="D2151" s="138">
        <f t="shared" ref="D2151:D2152" si="252">D2152</f>
        <v>0</v>
      </c>
    </row>
    <row r="2152" spans="1:4" s="139" customFormat="1" ht="46.5" x14ac:dyDescent="0.2">
      <c r="A2152" s="130">
        <v>581000</v>
      </c>
      <c r="B2152" s="128" t="s">
        <v>167</v>
      </c>
      <c r="C2152" s="138">
        <f t="shared" si="251"/>
        <v>170000</v>
      </c>
      <c r="D2152" s="138">
        <f t="shared" si="252"/>
        <v>0</v>
      </c>
    </row>
    <row r="2153" spans="1:4" s="97" customFormat="1" ht="46.5" x14ac:dyDescent="0.2">
      <c r="A2153" s="120">
        <v>581200</v>
      </c>
      <c r="B2153" s="121" t="s">
        <v>168</v>
      </c>
      <c r="C2153" s="127">
        <v>170000</v>
      </c>
      <c r="D2153" s="127">
        <v>0</v>
      </c>
    </row>
    <row r="2154" spans="1:4" s="139" customFormat="1" x14ac:dyDescent="0.2">
      <c r="A2154" s="130">
        <v>630000</v>
      </c>
      <c r="B2154" s="128" t="s">
        <v>194</v>
      </c>
      <c r="C2154" s="138">
        <f t="shared" ref="C2154" si="253">C2155+C2158</f>
        <v>150000</v>
      </c>
      <c r="D2154" s="138">
        <f t="shared" ref="D2154" si="254">D2155+D2158</f>
        <v>221000</v>
      </c>
    </row>
    <row r="2155" spans="1:4" s="139" customFormat="1" x14ac:dyDescent="0.2">
      <c r="A2155" s="130">
        <v>631000</v>
      </c>
      <c r="B2155" s="128" t="s">
        <v>126</v>
      </c>
      <c r="C2155" s="138">
        <f t="shared" ref="C2155" si="255">C2157+C2156</f>
        <v>0</v>
      </c>
      <c r="D2155" s="138">
        <f t="shared" ref="D2155" si="256">D2157+D2156</f>
        <v>221000</v>
      </c>
    </row>
    <row r="2156" spans="1:4" s="97" customFormat="1" x14ac:dyDescent="0.2">
      <c r="A2156" s="141">
        <v>631100</v>
      </c>
      <c r="B2156" s="121" t="s">
        <v>196</v>
      </c>
      <c r="C2156" s="127">
        <v>0</v>
      </c>
      <c r="D2156" s="127">
        <v>150000</v>
      </c>
    </row>
    <row r="2157" spans="1:4" s="97" customFormat="1" x14ac:dyDescent="0.2">
      <c r="A2157" s="141">
        <v>631900</v>
      </c>
      <c r="B2157" s="121" t="s">
        <v>341</v>
      </c>
      <c r="C2157" s="127">
        <v>0</v>
      </c>
      <c r="D2157" s="127">
        <v>71000</v>
      </c>
    </row>
    <row r="2158" spans="1:4" s="139" customFormat="1" ht="46.5" x14ac:dyDescent="0.2">
      <c r="A2158" s="130">
        <v>638000</v>
      </c>
      <c r="B2158" s="128" t="s">
        <v>127</v>
      </c>
      <c r="C2158" s="138">
        <f>C2159</f>
        <v>150000</v>
      </c>
      <c r="D2158" s="138">
        <f>D2159</f>
        <v>0</v>
      </c>
    </row>
    <row r="2159" spans="1:4" s="97" customFormat="1" x14ac:dyDescent="0.2">
      <c r="A2159" s="120">
        <v>638100</v>
      </c>
      <c r="B2159" s="121" t="s">
        <v>199</v>
      </c>
      <c r="C2159" s="127">
        <v>150000</v>
      </c>
      <c r="D2159" s="127">
        <v>0</v>
      </c>
    </row>
    <row r="2160" spans="1:4" s="97" customFormat="1" x14ac:dyDescent="0.2">
      <c r="A2160" s="142"/>
      <c r="B2160" s="133" t="s">
        <v>236</v>
      </c>
      <c r="C2160" s="140">
        <f>C2123+C2144+C2151+C2154</f>
        <v>11690100</v>
      </c>
      <c r="D2160" s="140">
        <f>D2123+D2144+D2151+D2154</f>
        <v>1257400</v>
      </c>
    </row>
    <row r="2161" spans="1:4" s="97" customFormat="1" x14ac:dyDescent="0.2">
      <c r="A2161" s="108"/>
      <c r="B2161" s="109"/>
      <c r="C2161" s="110"/>
      <c r="D2161" s="110"/>
    </row>
    <row r="2162" spans="1:4" s="97" customFormat="1" x14ac:dyDescent="0.2">
      <c r="A2162" s="118"/>
      <c r="B2162" s="109"/>
      <c r="C2162" s="137"/>
      <c r="D2162" s="137"/>
    </row>
    <row r="2163" spans="1:4" s="97" customFormat="1" x14ac:dyDescent="0.2">
      <c r="A2163" s="120" t="s">
        <v>619</v>
      </c>
      <c r="B2163" s="128"/>
      <c r="C2163" s="137"/>
      <c r="D2163" s="137"/>
    </row>
    <row r="2164" spans="1:4" s="97" customFormat="1" x14ac:dyDescent="0.2">
      <c r="A2164" s="120" t="s">
        <v>249</v>
      </c>
      <c r="B2164" s="128"/>
      <c r="C2164" s="137"/>
      <c r="D2164" s="137"/>
    </row>
    <row r="2165" spans="1:4" s="97" customFormat="1" x14ac:dyDescent="0.2">
      <c r="A2165" s="120" t="s">
        <v>387</v>
      </c>
      <c r="B2165" s="128"/>
      <c r="C2165" s="137"/>
      <c r="D2165" s="137"/>
    </row>
    <row r="2166" spans="1:4" s="97" customFormat="1" x14ac:dyDescent="0.2">
      <c r="A2166" s="120" t="s">
        <v>530</v>
      </c>
      <c r="B2166" s="128"/>
      <c r="C2166" s="137"/>
      <c r="D2166" s="137"/>
    </row>
    <row r="2167" spans="1:4" s="97" customFormat="1" x14ac:dyDescent="0.2">
      <c r="A2167" s="120"/>
      <c r="B2167" s="122"/>
      <c r="C2167" s="110"/>
      <c r="D2167" s="110"/>
    </row>
    <row r="2168" spans="1:4" s="97" customFormat="1" x14ac:dyDescent="0.2">
      <c r="A2168" s="130">
        <v>410000</v>
      </c>
      <c r="B2168" s="124" t="s">
        <v>87</v>
      </c>
      <c r="C2168" s="138">
        <f>C2169+C2174+C2188+C2190</f>
        <v>10580000</v>
      </c>
      <c r="D2168" s="138">
        <f>D2169+D2174+D2188+D2190</f>
        <v>494000</v>
      </c>
    </row>
    <row r="2169" spans="1:4" s="97" customFormat="1" x14ac:dyDescent="0.2">
      <c r="A2169" s="130">
        <v>411000</v>
      </c>
      <c r="B2169" s="124" t="s">
        <v>204</v>
      </c>
      <c r="C2169" s="138">
        <f t="shared" ref="C2169" si="257">SUM(C2170:C2173)</f>
        <v>9281000</v>
      </c>
      <c r="D2169" s="138">
        <f t="shared" ref="D2169" si="258">SUM(D2170:D2173)</f>
        <v>0</v>
      </c>
    </row>
    <row r="2170" spans="1:4" s="97" customFormat="1" x14ac:dyDescent="0.2">
      <c r="A2170" s="120">
        <v>411100</v>
      </c>
      <c r="B2170" s="121" t="s">
        <v>88</v>
      </c>
      <c r="C2170" s="127">
        <v>8868000</v>
      </c>
      <c r="D2170" s="127">
        <v>0</v>
      </c>
    </row>
    <row r="2171" spans="1:4" s="97" customFormat="1" ht="46.5" x14ac:dyDescent="0.2">
      <c r="A2171" s="120">
        <v>411200</v>
      </c>
      <c r="B2171" s="121" t="s">
        <v>217</v>
      </c>
      <c r="C2171" s="127">
        <v>122000</v>
      </c>
      <c r="D2171" s="127">
        <v>0</v>
      </c>
    </row>
    <row r="2172" spans="1:4" s="97" customFormat="1" ht="46.5" x14ac:dyDescent="0.2">
      <c r="A2172" s="120">
        <v>411300</v>
      </c>
      <c r="B2172" s="121" t="s">
        <v>89</v>
      </c>
      <c r="C2172" s="127">
        <v>156000</v>
      </c>
      <c r="D2172" s="127">
        <v>0</v>
      </c>
    </row>
    <row r="2173" spans="1:4" s="97" customFormat="1" x14ac:dyDescent="0.2">
      <c r="A2173" s="120">
        <v>411400</v>
      </c>
      <c r="B2173" s="121" t="s">
        <v>90</v>
      </c>
      <c r="C2173" s="127">
        <v>135000</v>
      </c>
      <c r="D2173" s="127">
        <v>0</v>
      </c>
    </row>
    <row r="2174" spans="1:4" s="97" customFormat="1" x14ac:dyDescent="0.2">
      <c r="A2174" s="130">
        <v>412000</v>
      </c>
      <c r="B2174" s="128" t="s">
        <v>209</v>
      </c>
      <c r="C2174" s="138">
        <f>SUM(C2175:C2187)</f>
        <v>1243000</v>
      </c>
      <c r="D2174" s="138">
        <f>SUM(D2175:D2187)</f>
        <v>489000</v>
      </c>
    </row>
    <row r="2175" spans="1:4" s="97" customFormat="1" x14ac:dyDescent="0.2">
      <c r="A2175" s="120">
        <v>412100</v>
      </c>
      <c r="B2175" s="121" t="s">
        <v>91</v>
      </c>
      <c r="C2175" s="127">
        <v>2500</v>
      </c>
      <c r="D2175" s="127">
        <v>5000</v>
      </c>
    </row>
    <row r="2176" spans="1:4" s="97" customFormat="1" ht="46.5" x14ac:dyDescent="0.2">
      <c r="A2176" s="120">
        <v>412200</v>
      </c>
      <c r="B2176" s="121" t="s">
        <v>218</v>
      </c>
      <c r="C2176" s="127">
        <v>785000.00000000012</v>
      </c>
      <c r="D2176" s="127">
        <v>174000</v>
      </c>
    </row>
    <row r="2177" spans="1:4" s="97" customFormat="1" x14ac:dyDescent="0.2">
      <c r="A2177" s="120">
        <v>412300</v>
      </c>
      <c r="B2177" s="121" t="s">
        <v>92</v>
      </c>
      <c r="C2177" s="127">
        <v>66999.999999999971</v>
      </c>
      <c r="D2177" s="127">
        <v>9000</v>
      </c>
    </row>
    <row r="2178" spans="1:4" s="97" customFormat="1" x14ac:dyDescent="0.2">
      <c r="A2178" s="120">
        <v>412400</v>
      </c>
      <c r="B2178" s="121" t="s">
        <v>93</v>
      </c>
      <c r="C2178" s="127">
        <v>90000</v>
      </c>
      <c r="D2178" s="127">
        <v>13000</v>
      </c>
    </row>
    <row r="2179" spans="1:4" s="97" customFormat="1" x14ac:dyDescent="0.2">
      <c r="A2179" s="120">
        <v>412500</v>
      </c>
      <c r="B2179" s="121" t="s">
        <v>94</v>
      </c>
      <c r="C2179" s="127">
        <v>41999.999999999964</v>
      </c>
      <c r="D2179" s="127">
        <v>44000</v>
      </c>
    </row>
    <row r="2180" spans="1:4" s="97" customFormat="1" x14ac:dyDescent="0.2">
      <c r="A2180" s="120">
        <v>412600</v>
      </c>
      <c r="B2180" s="121" t="s">
        <v>219</v>
      </c>
      <c r="C2180" s="127">
        <v>22000.000000000007</v>
      </c>
      <c r="D2180" s="127">
        <v>18000</v>
      </c>
    </row>
    <row r="2181" spans="1:4" s="97" customFormat="1" x14ac:dyDescent="0.2">
      <c r="A2181" s="120">
        <v>412700</v>
      </c>
      <c r="B2181" s="121" t="s">
        <v>206</v>
      </c>
      <c r="C2181" s="127">
        <v>146500</v>
      </c>
      <c r="D2181" s="127">
        <v>62000</v>
      </c>
    </row>
    <row r="2182" spans="1:4" s="97" customFormat="1" ht="46.5" x14ac:dyDescent="0.2">
      <c r="A2182" s="120">
        <v>412800</v>
      </c>
      <c r="B2182" s="121" t="s">
        <v>220</v>
      </c>
      <c r="C2182" s="127">
        <v>0</v>
      </c>
      <c r="D2182" s="127">
        <v>3000</v>
      </c>
    </row>
    <row r="2183" spans="1:4" s="97" customFormat="1" x14ac:dyDescent="0.2">
      <c r="A2183" s="120">
        <v>412900</v>
      </c>
      <c r="B2183" s="129" t="s">
        <v>531</v>
      </c>
      <c r="C2183" s="127">
        <v>2500</v>
      </c>
      <c r="D2183" s="127">
        <v>0</v>
      </c>
    </row>
    <row r="2184" spans="1:4" s="97" customFormat="1" x14ac:dyDescent="0.2">
      <c r="A2184" s="120">
        <v>412900</v>
      </c>
      <c r="B2184" s="129" t="s">
        <v>299</v>
      </c>
      <c r="C2184" s="127">
        <v>60500</v>
      </c>
      <c r="D2184" s="127">
        <v>0</v>
      </c>
    </row>
    <row r="2185" spans="1:4" s="97" customFormat="1" ht="46.5" x14ac:dyDescent="0.2">
      <c r="A2185" s="120">
        <v>412900</v>
      </c>
      <c r="B2185" s="129" t="s">
        <v>317</v>
      </c>
      <c r="C2185" s="127">
        <v>3000</v>
      </c>
      <c r="D2185" s="127">
        <v>0</v>
      </c>
    </row>
    <row r="2186" spans="1:4" s="97" customFormat="1" ht="46.5" x14ac:dyDescent="0.2">
      <c r="A2186" s="120">
        <v>412900</v>
      </c>
      <c r="B2186" s="129" t="s">
        <v>318</v>
      </c>
      <c r="C2186" s="127">
        <v>19000</v>
      </c>
      <c r="D2186" s="127">
        <v>0</v>
      </c>
    </row>
    <row r="2187" spans="1:4" s="97" customFormat="1" x14ac:dyDescent="0.2">
      <c r="A2187" s="120">
        <v>412900</v>
      </c>
      <c r="B2187" s="121" t="s">
        <v>301</v>
      </c>
      <c r="C2187" s="127">
        <v>3000</v>
      </c>
      <c r="D2187" s="127">
        <v>161000</v>
      </c>
    </row>
    <row r="2188" spans="1:4" s="139" customFormat="1" x14ac:dyDescent="0.2">
      <c r="A2188" s="130">
        <v>413000</v>
      </c>
      <c r="B2188" s="128" t="s">
        <v>210</v>
      </c>
      <c r="C2188" s="138">
        <f>C2189</f>
        <v>11000</v>
      </c>
      <c r="D2188" s="138">
        <f>D2189</f>
        <v>5000</v>
      </c>
    </row>
    <row r="2189" spans="1:4" s="97" customFormat="1" x14ac:dyDescent="0.2">
      <c r="A2189" s="120">
        <v>413900</v>
      </c>
      <c r="B2189" s="121" t="s">
        <v>99</v>
      </c>
      <c r="C2189" s="127">
        <v>11000</v>
      </c>
      <c r="D2189" s="127">
        <v>5000</v>
      </c>
    </row>
    <row r="2190" spans="1:4" s="139" customFormat="1" ht="46.5" x14ac:dyDescent="0.2">
      <c r="A2190" s="130">
        <v>418000</v>
      </c>
      <c r="B2190" s="128" t="s">
        <v>213</v>
      </c>
      <c r="C2190" s="138">
        <f>C2191</f>
        <v>45000</v>
      </c>
      <c r="D2190" s="138">
        <f>D2191</f>
        <v>0</v>
      </c>
    </row>
    <row r="2191" spans="1:4" s="97" customFormat="1" x14ac:dyDescent="0.2">
      <c r="A2191" s="120">
        <v>418400</v>
      </c>
      <c r="B2191" s="121" t="s">
        <v>148</v>
      </c>
      <c r="C2191" s="127">
        <v>45000</v>
      </c>
      <c r="D2191" s="127">
        <v>0</v>
      </c>
    </row>
    <row r="2192" spans="1:4" s="97" customFormat="1" x14ac:dyDescent="0.2">
      <c r="A2192" s="130">
        <v>510000</v>
      </c>
      <c r="B2192" s="128" t="s">
        <v>153</v>
      </c>
      <c r="C2192" s="138">
        <f>C2193+C2198+0</f>
        <v>738000.00000000012</v>
      </c>
      <c r="D2192" s="138">
        <f>D2193+D2198+0</f>
        <v>1966000</v>
      </c>
    </row>
    <row r="2193" spans="1:4" s="97" customFormat="1" x14ac:dyDescent="0.2">
      <c r="A2193" s="130">
        <v>511000</v>
      </c>
      <c r="B2193" s="128" t="s">
        <v>154</v>
      </c>
      <c r="C2193" s="138">
        <f t="shared" ref="C2193" si="259">SUM(C2194:C2195)</f>
        <v>394000.00000000012</v>
      </c>
      <c r="D2193" s="138">
        <f>SUM(D2194:D2197)</f>
        <v>483000</v>
      </c>
    </row>
    <row r="2194" spans="1:4" s="97" customFormat="1" ht="46.5" x14ac:dyDescent="0.2">
      <c r="A2194" s="120">
        <v>511200</v>
      </c>
      <c r="B2194" s="121" t="s">
        <v>156</v>
      </c>
      <c r="C2194" s="127">
        <v>279000.00000000012</v>
      </c>
      <c r="D2194" s="127">
        <v>130000</v>
      </c>
    </row>
    <row r="2195" spans="1:4" s="97" customFormat="1" x14ac:dyDescent="0.2">
      <c r="A2195" s="120">
        <v>511300</v>
      </c>
      <c r="B2195" s="121" t="s">
        <v>157</v>
      </c>
      <c r="C2195" s="127">
        <v>115000</v>
      </c>
      <c r="D2195" s="127">
        <v>287000</v>
      </c>
    </row>
    <row r="2196" spans="1:4" s="97" customFormat="1" x14ac:dyDescent="0.2">
      <c r="A2196" s="120">
        <v>511500</v>
      </c>
      <c r="B2196" s="121" t="s">
        <v>226</v>
      </c>
      <c r="C2196" s="127">
        <v>0</v>
      </c>
      <c r="D2196" s="127">
        <v>60000</v>
      </c>
    </row>
    <row r="2197" spans="1:4" s="97" customFormat="1" x14ac:dyDescent="0.2">
      <c r="A2197" s="120">
        <v>511700</v>
      </c>
      <c r="B2197" s="121" t="s">
        <v>160</v>
      </c>
      <c r="C2197" s="127">
        <v>0</v>
      </c>
      <c r="D2197" s="127">
        <v>6000</v>
      </c>
    </row>
    <row r="2198" spans="1:4" s="139" customFormat="1" ht="46.5" x14ac:dyDescent="0.2">
      <c r="A2198" s="130">
        <v>516000</v>
      </c>
      <c r="B2198" s="128" t="s">
        <v>164</v>
      </c>
      <c r="C2198" s="138">
        <f>C2199</f>
        <v>344000</v>
      </c>
      <c r="D2198" s="138">
        <f>D2199</f>
        <v>1483000</v>
      </c>
    </row>
    <row r="2199" spans="1:4" s="97" customFormat="1" ht="46.5" x14ac:dyDescent="0.2">
      <c r="A2199" s="120">
        <v>516100</v>
      </c>
      <c r="B2199" s="121" t="s">
        <v>164</v>
      </c>
      <c r="C2199" s="127">
        <v>344000</v>
      </c>
      <c r="D2199" s="127">
        <v>1483000</v>
      </c>
    </row>
    <row r="2200" spans="1:4" s="139" customFormat="1" ht="46.5" x14ac:dyDescent="0.2">
      <c r="A2200" s="130">
        <v>580000</v>
      </c>
      <c r="B2200" s="128" t="s">
        <v>166</v>
      </c>
      <c r="C2200" s="138">
        <f t="shared" ref="C2200:C2201" si="260">C2201</f>
        <v>112000</v>
      </c>
      <c r="D2200" s="138">
        <f t="shared" ref="D2200:D2201" si="261">D2201</f>
        <v>0</v>
      </c>
    </row>
    <row r="2201" spans="1:4" s="139" customFormat="1" ht="46.5" x14ac:dyDescent="0.2">
      <c r="A2201" s="130">
        <v>581000</v>
      </c>
      <c r="B2201" s="128" t="s">
        <v>167</v>
      </c>
      <c r="C2201" s="138">
        <f t="shared" si="260"/>
        <v>112000</v>
      </c>
      <c r="D2201" s="138">
        <f t="shared" si="261"/>
        <v>0</v>
      </c>
    </row>
    <row r="2202" spans="1:4" s="97" customFormat="1" ht="46.5" x14ac:dyDescent="0.2">
      <c r="A2202" s="120">
        <v>581200</v>
      </c>
      <c r="B2202" s="121" t="s">
        <v>168</v>
      </c>
      <c r="C2202" s="127">
        <v>112000</v>
      </c>
      <c r="D2202" s="127">
        <v>0</v>
      </c>
    </row>
    <row r="2203" spans="1:4" s="139" customFormat="1" x14ac:dyDescent="0.2">
      <c r="A2203" s="130">
        <v>630000</v>
      </c>
      <c r="B2203" s="128" t="s">
        <v>194</v>
      </c>
      <c r="C2203" s="138">
        <f t="shared" ref="C2203" si="262">C2204+C2207</f>
        <v>101000</v>
      </c>
      <c r="D2203" s="138">
        <f t="shared" ref="D2203" si="263">D2204+D2207</f>
        <v>585000</v>
      </c>
    </row>
    <row r="2204" spans="1:4" s="139" customFormat="1" x14ac:dyDescent="0.2">
      <c r="A2204" s="130">
        <v>631000</v>
      </c>
      <c r="B2204" s="128" t="s">
        <v>126</v>
      </c>
      <c r="C2204" s="138">
        <f t="shared" ref="C2204" si="264">C2206+C2205</f>
        <v>0</v>
      </c>
      <c r="D2204" s="138">
        <f t="shared" ref="D2204" si="265">D2206+D2205</f>
        <v>585000</v>
      </c>
    </row>
    <row r="2205" spans="1:4" s="97" customFormat="1" x14ac:dyDescent="0.2">
      <c r="A2205" s="141">
        <v>631100</v>
      </c>
      <c r="B2205" s="121" t="s">
        <v>196</v>
      </c>
      <c r="C2205" s="127">
        <v>0</v>
      </c>
      <c r="D2205" s="127">
        <v>420000</v>
      </c>
    </row>
    <row r="2206" spans="1:4" s="97" customFormat="1" x14ac:dyDescent="0.2">
      <c r="A2206" s="141">
        <v>631900</v>
      </c>
      <c r="B2206" s="121" t="s">
        <v>341</v>
      </c>
      <c r="C2206" s="127">
        <v>0</v>
      </c>
      <c r="D2206" s="127">
        <v>165000</v>
      </c>
    </row>
    <row r="2207" spans="1:4" s="139" customFormat="1" ht="46.5" x14ac:dyDescent="0.2">
      <c r="A2207" s="130">
        <v>638000</v>
      </c>
      <c r="B2207" s="128" t="s">
        <v>127</v>
      </c>
      <c r="C2207" s="138">
        <f>C2208</f>
        <v>101000</v>
      </c>
      <c r="D2207" s="138">
        <f>D2208</f>
        <v>0</v>
      </c>
    </row>
    <row r="2208" spans="1:4" s="97" customFormat="1" x14ac:dyDescent="0.2">
      <c r="A2208" s="120">
        <v>638100</v>
      </c>
      <c r="B2208" s="121" t="s">
        <v>199</v>
      </c>
      <c r="C2208" s="127">
        <v>101000</v>
      </c>
      <c r="D2208" s="127">
        <v>0</v>
      </c>
    </row>
    <row r="2209" spans="1:4" s="97" customFormat="1" x14ac:dyDescent="0.2">
      <c r="A2209" s="142"/>
      <c r="B2209" s="133" t="s">
        <v>236</v>
      </c>
      <c r="C2209" s="140">
        <f>C2168+C2192+C2203+C2200</f>
        <v>11531000</v>
      </c>
      <c r="D2209" s="140">
        <f>D2168+D2192+D2203+D2200</f>
        <v>3045000</v>
      </c>
    </row>
    <row r="2210" spans="1:4" s="97" customFormat="1" x14ac:dyDescent="0.2">
      <c r="A2210" s="108"/>
      <c r="B2210" s="109"/>
      <c r="C2210" s="110"/>
      <c r="D2210" s="110"/>
    </row>
    <row r="2211" spans="1:4" s="97" customFormat="1" x14ac:dyDescent="0.2">
      <c r="A2211" s="118"/>
      <c r="B2211" s="109"/>
      <c r="C2211" s="137"/>
      <c r="D2211" s="137"/>
    </row>
    <row r="2212" spans="1:4" s="97" customFormat="1" x14ac:dyDescent="0.2">
      <c r="A2212" s="120" t="s">
        <v>620</v>
      </c>
      <c r="B2212" s="128"/>
      <c r="C2212" s="137"/>
      <c r="D2212" s="137"/>
    </row>
    <row r="2213" spans="1:4" s="97" customFormat="1" x14ac:dyDescent="0.2">
      <c r="A2213" s="120" t="s">
        <v>249</v>
      </c>
      <c r="B2213" s="128"/>
      <c r="C2213" s="137"/>
      <c r="D2213" s="137"/>
    </row>
    <row r="2214" spans="1:4" s="97" customFormat="1" x14ac:dyDescent="0.2">
      <c r="A2214" s="120" t="s">
        <v>388</v>
      </c>
      <c r="B2214" s="128"/>
      <c r="C2214" s="137"/>
      <c r="D2214" s="137"/>
    </row>
    <row r="2215" spans="1:4" s="97" customFormat="1" x14ac:dyDescent="0.2">
      <c r="A2215" s="120" t="s">
        <v>530</v>
      </c>
      <c r="B2215" s="128"/>
      <c r="C2215" s="137"/>
      <c r="D2215" s="137"/>
    </row>
    <row r="2216" spans="1:4" s="97" customFormat="1" x14ac:dyDescent="0.2">
      <c r="A2216" s="120"/>
      <c r="B2216" s="122"/>
      <c r="C2216" s="110"/>
      <c r="D2216" s="110"/>
    </row>
    <row r="2217" spans="1:4" s="97" customFormat="1" x14ac:dyDescent="0.2">
      <c r="A2217" s="130">
        <v>410000</v>
      </c>
      <c r="B2217" s="124" t="s">
        <v>87</v>
      </c>
      <c r="C2217" s="138">
        <f>C2218+C2223+C2237+C2239</f>
        <v>5284200.0000000037</v>
      </c>
      <c r="D2217" s="138">
        <f>D2218+D2223+D2237+D2239</f>
        <v>311300</v>
      </c>
    </row>
    <row r="2218" spans="1:4" s="97" customFormat="1" x14ac:dyDescent="0.2">
      <c r="A2218" s="130">
        <v>411000</v>
      </c>
      <c r="B2218" s="124" t="s">
        <v>204</v>
      </c>
      <c r="C2218" s="138">
        <f t="shared" ref="C2218" si="266">SUM(C2219:C2222)</f>
        <v>4900500.0000000037</v>
      </c>
      <c r="D2218" s="138">
        <f t="shared" ref="D2218" si="267">SUM(D2219:D2222)</f>
        <v>0</v>
      </c>
    </row>
    <row r="2219" spans="1:4" s="97" customFormat="1" x14ac:dyDescent="0.2">
      <c r="A2219" s="120">
        <v>411100</v>
      </c>
      <c r="B2219" s="121" t="s">
        <v>88</v>
      </c>
      <c r="C2219" s="127">
        <v>4641000.0000000037</v>
      </c>
      <c r="D2219" s="127">
        <v>0</v>
      </c>
    </row>
    <row r="2220" spans="1:4" s="97" customFormat="1" ht="46.5" x14ac:dyDescent="0.2">
      <c r="A2220" s="120">
        <v>411200</v>
      </c>
      <c r="B2220" s="121" t="s">
        <v>217</v>
      </c>
      <c r="C2220" s="127">
        <v>152499.99999999994</v>
      </c>
      <c r="D2220" s="127">
        <v>0</v>
      </c>
    </row>
    <row r="2221" spans="1:4" s="97" customFormat="1" ht="46.5" x14ac:dyDescent="0.2">
      <c r="A2221" s="120">
        <v>411300</v>
      </c>
      <c r="B2221" s="121" t="s">
        <v>89</v>
      </c>
      <c r="C2221" s="127">
        <v>48000</v>
      </c>
      <c r="D2221" s="127">
        <v>0</v>
      </c>
    </row>
    <row r="2222" spans="1:4" s="97" customFormat="1" x14ac:dyDescent="0.2">
      <c r="A2222" s="120">
        <v>411400</v>
      </c>
      <c r="B2222" s="121" t="s">
        <v>90</v>
      </c>
      <c r="C2222" s="127">
        <v>58999.999999999971</v>
      </c>
      <c r="D2222" s="127">
        <v>0</v>
      </c>
    </row>
    <row r="2223" spans="1:4" s="97" customFormat="1" x14ac:dyDescent="0.2">
      <c r="A2223" s="130">
        <v>412000</v>
      </c>
      <c r="B2223" s="128" t="s">
        <v>209</v>
      </c>
      <c r="C2223" s="138">
        <f>SUM(C2224:C2236)</f>
        <v>362500.00000000006</v>
      </c>
      <c r="D2223" s="138">
        <f>SUM(D2224:D2236)</f>
        <v>309000</v>
      </c>
    </row>
    <row r="2224" spans="1:4" s="97" customFormat="1" x14ac:dyDescent="0.2">
      <c r="A2224" s="141">
        <v>412100</v>
      </c>
      <c r="B2224" s="121" t="s">
        <v>91</v>
      </c>
      <c r="C2224" s="127">
        <v>0</v>
      </c>
      <c r="D2224" s="127">
        <v>3000</v>
      </c>
    </row>
    <row r="2225" spans="1:4" s="97" customFormat="1" ht="46.5" x14ac:dyDescent="0.2">
      <c r="A2225" s="120">
        <v>412200</v>
      </c>
      <c r="B2225" s="121" t="s">
        <v>218</v>
      </c>
      <c r="C2225" s="127">
        <v>151000</v>
      </c>
      <c r="D2225" s="127">
        <v>14500</v>
      </c>
    </row>
    <row r="2226" spans="1:4" s="97" customFormat="1" x14ac:dyDescent="0.2">
      <c r="A2226" s="120">
        <v>412300</v>
      </c>
      <c r="B2226" s="121" t="s">
        <v>92</v>
      </c>
      <c r="C2226" s="127">
        <v>35000.000000000022</v>
      </c>
      <c r="D2226" s="127">
        <v>20000</v>
      </c>
    </row>
    <row r="2227" spans="1:4" s="97" customFormat="1" x14ac:dyDescent="0.2">
      <c r="A2227" s="120">
        <v>412400</v>
      </c>
      <c r="B2227" s="121" t="s">
        <v>93</v>
      </c>
      <c r="C2227" s="127">
        <v>29000.000000000047</v>
      </c>
      <c r="D2227" s="127">
        <v>99000</v>
      </c>
    </row>
    <row r="2228" spans="1:4" s="97" customFormat="1" x14ac:dyDescent="0.2">
      <c r="A2228" s="120">
        <v>412500</v>
      </c>
      <c r="B2228" s="121" t="s">
        <v>94</v>
      </c>
      <c r="C2228" s="127">
        <v>25000</v>
      </c>
      <c r="D2228" s="127">
        <v>39000</v>
      </c>
    </row>
    <row r="2229" spans="1:4" s="97" customFormat="1" x14ac:dyDescent="0.2">
      <c r="A2229" s="120">
        <v>412600</v>
      </c>
      <c r="B2229" s="121" t="s">
        <v>219</v>
      </c>
      <c r="C2229" s="127">
        <v>30000</v>
      </c>
      <c r="D2229" s="127">
        <v>22000</v>
      </c>
    </row>
    <row r="2230" spans="1:4" s="97" customFormat="1" x14ac:dyDescent="0.2">
      <c r="A2230" s="120">
        <v>412700</v>
      </c>
      <c r="B2230" s="121" t="s">
        <v>206</v>
      </c>
      <c r="C2230" s="127">
        <v>49999.999999999964</v>
      </c>
      <c r="D2230" s="127">
        <v>34000</v>
      </c>
    </row>
    <row r="2231" spans="1:4" s="97" customFormat="1" ht="46.5" x14ac:dyDescent="0.2">
      <c r="A2231" s="120">
        <v>412800</v>
      </c>
      <c r="B2231" s="121" t="s">
        <v>220</v>
      </c>
      <c r="C2231" s="127">
        <v>0</v>
      </c>
      <c r="D2231" s="127">
        <v>10000</v>
      </c>
    </row>
    <row r="2232" spans="1:4" s="97" customFormat="1" x14ac:dyDescent="0.2">
      <c r="A2232" s="120">
        <v>412900</v>
      </c>
      <c r="B2232" s="129" t="s">
        <v>299</v>
      </c>
      <c r="C2232" s="127">
        <v>24300</v>
      </c>
      <c r="D2232" s="127">
        <v>0</v>
      </c>
    </row>
    <row r="2233" spans="1:4" s="97" customFormat="1" x14ac:dyDescent="0.2">
      <c r="A2233" s="120">
        <v>412900</v>
      </c>
      <c r="B2233" s="121" t="s">
        <v>316</v>
      </c>
      <c r="C2233" s="127">
        <v>5000</v>
      </c>
      <c r="D2233" s="127">
        <v>0</v>
      </c>
    </row>
    <row r="2234" spans="1:4" s="97" customFormat="1" ht="46.5" x14ac:dyDescent="0.2">
      <c r="A2234" s="120">
        <v>412900</v>
      </c>
      <c r="B2234" s="129" t="s">
        <v>317</v>
      </c>
      <c r="C2234" s="127">
        <v>1600</v>
      </c>
      <c r="D2234" s="127">
        <v>0</v>
      </c>
    </row>
    <row r="2235" spans="1:4" s="97" customFormat="1" ht="46.5" x14ac:dyDescent="0.2">
      <c r="A2235" s="120">
        <v>412900</v>
      </c>
      <c r="B2235" s="129" t="s">
        <v>318</v>
      </c>
      <c r="C2235" s="127">
        <v>7000</v>
      </c>
      <c r="D2235" s="127">
        <v>0</v>
      </c>
    </row>
    <row r="2236" spans="1:4" s="97" customFormat="1" x14ac:dyDescent="0.2">
      <c r="A2236" s="120">
        <v>412900</v>
      </c>
      <c r="B2236" s="121" t="s">
        <v>301</v>
      </c>
      <c r="C2236" s="127">
        <v>4600</v>
      </c>
      <c r="D2236" s="127">
        <v>67500</v>
      </c>
    </row>
    <row r="2237" spans="1:4" s="139" customFormat="1" x14ac:dyDescent="0.2">
      <c r="A2237" s="130">
        <v>413000</v>
      </c>
      <c r="B2237" s="128" t="s">
        <v>210</v>
      </c>
      <c r="C2237" s="138">
        <f>C2238</f>
        <v>4199.9999999999991</v>
      </c>
      <c r="D2237" s="138">
        <f>D2238</f>
        <v>2300</v>
      </c>
    </row>
    <row r="2238" spans="1:4" s="97" customFormat="1" x14ac:dyDescent="0.2">
      <c r="A2238" s="120">
        <v>413900</v>
      </c>
      <c r="B2238" s="121" t="s">
        <v>99</v>
      </c>
      <c r="C2238" s="127">
        <v>4199.9999999999991</v>
      </c>
      <c r="D2238" s="127">
        <v>2300</v>
      </c>
    </row>
    <row r="2239" spans="1:4" s="139" customFormat="1" ht="46.5" x14ac:dyDescent="0.2">
      <c r="A2239" s="130">
        <v>418000</v>
      </c>
      <c r="B2239" s="128" t="s">
        <v>213</v>
      </c>
      <c r="C2239" s="138">
        <f>C2240</f>
        <v>17000</v>
      </c>
      <c r="D2239" s="138">
        <f>D2240</f>
        <v>0</v>
      </c>
    </row>
    <row r="2240" spans="1:4" s="97" customFormat="1" x14ac:dyDescent="0.2">
      <c r="A2240" s="120">
        <v>418400</v>
      </c>
      <c r="B2240" s="121" t="s">
        <v>148</v>
      </c>
      <c r="C2240" s="127">
        <v>17000</v>
      </c>
      <c r="D2240" s="127">
        <v>0</v>
      </c>
    </row>
    <row r="2241" spans="1:4" s="139" customFormat="1" x14ac:dyDescent="0.2">
      <c r="A2241" s="130">
        <v>510000</v>
      </c>
      <c r="B2241" s="128" t="s">
        <v>153</v>
      </c>
      <c r="C2241" s="138">
        <f>C2245+C2242+0</f>
        <v>1045000.0000000005</v>
      </c>
      <c r="D2241" s="138">
        <f>D2245+D2242+0</f>
        <v>463000</v>
      </c>
    </row>
    <row r="2242" spans="1:4" s="139" customFormat="1" x14ac:dyDescent="0.2">
      <c r="A2242" s="130">
        <v>511000</v>
      </c>
      <c r="B2242" s="128" t="s">
        <v>154</v>
      </c>
      <c r="C2242" s="138">
        <f>SUM(C2243:C2244)</f>
        <v>850000.00000000012</v>
      </c>
      <c r="D2242" s="138">
        <f>SUM(D2243:D2244)</f>
        <v>183000</v>
      </c>
    </row>
    <row r="2243" spans="1:4" s="97" customFormat="1" x14ac:dyDescent="0.2">
      <c r="A2243" s="120">
        <v>511300</v>
      </c>
      <c r="B2243" s="121" t="s">
        <v>157</v>
      </c>
      <c r="C2243" s="127">
        <v>850000.00000000012</v>
      </c>
      <c r="D2243" s="127">
        <v>153000</v>
      </c>
    </row>
    <row r="2244" spans="1:4" s="97" customFormat="1" x14ac:dyDescent="0.2">
      <c r="A2244" s="120">
        <v>511500</v>
      </c>
      <c r="B2244" s="121" t="s">
        <v>226</v>
      </c>
      <c r="C2244" s="127">
        <v>0</v>
      </c>
      <c r="D2244" s="127">
        <v>30000</v>
      </c>
    </row>
    <row r="2245" spans="1:4" s="139" customFormat="1" ht="46.5" x14ac:dyDescent="0.2">
      <c r="A2245" s="130">
        <v>516000</v>
      </c>
      <c r="B2245" s="128" t="s">
        <v>164</v>
      </c>
      <c r="C2245" s="138">
        <f>C2246</f>
        <v>195000.00000000032</v>
      </c>
      <c r="D2245" s="138">
        <f>D2246</f>
        <v>280000</v>
      </c>
    </row>
    <row r="2246" spans="1:4" s="97" customFormat="1" ht="46.5" x14ac:dyDescent="0.2">
      <c r="A2246" s="120">
        <v>516100</v>
      </c>
      <c r="B2246" s="121" t="s">
        <v>164</v>
      </c>
      <c r="C2246" s="127">
        <v>195000.00000000032</v>
      </c>
      <c r="D2246" s="127">
        <v>280000</v>
      </c>
    </row>
    <row r="2247" spans="1:4" s="139" customFormat="1" ht="46.5" x14ac:dyDescent="0.2">
      <c r="A2247" s="130">
        <v>580000</v>
      </c>
      <c r="B2247" s="128" t="s">
        <v>166</v>
      </c>
      <c r="C2247" s="138">
        <f t="shared" ref="C2247:C2248" si="268">C2248</f>
        <v>65000</v>
      </c>
      <c r="D2247" s="138">
        <f t="shared" ref="D2247:D2248" si="269">D2248</f>
        <v>0</v>
      </c>
    </row>
    <row r="2248" spans="1:4" s="139" customFormat="1" ht="46.5" x14ac:dyDescent="0.2">
      <c r="A2248" s="130">
        <v>581000</v>
      </c>
      <c r="B2248" s="128" t="s">
        <v>167</v>
      </c>
      <c r="C2248" s="138">
        <f t="shared" si="268"/>
        <v>65000</v>
      </c>
      <c r="D2248" s="138">
        <f t="shared" si="269"/>
        <v>0</v>
      </c>
    </row>
    <row r="2249" spans="1:4" s="97" customFormat="1" ht="46.5" x14ac:dyDescent="0.2">
      <c r="A2249" s="120">
        <v>581200</v>
      </c>
      <c r="B2249" s="121" t="s">
        <v>168</v>
      </c>
      <c r="C2249" s="127">
        <v>65000</v>
      </c>
      <c r="D2249" s="127">
        <v>0</v>
      </c>
    </row>
    <row r="2250" spans="1:4" s="139" customFormat="1" x14ac:dyDescent="0.2">
      <c r="A2250" s="130">
        <v>630000</v>
      </c>
      <c r="B2250" s="128" t="s">
        <v>194</v>
      </c>
      <c r="C2250" s="138">
        <f>C2253+C2251</f>
        <v>50000</v>
      </c>
      <c r="D2250" s="138">
        <f>D2253+D2251</f>
        <v>65000</v>
      </c>
    </row>
    <row r="2251" spans="1:4" s="139" customFormat="1" x14ac:dyDescent="0.2">
      <c r="A2251" s="130">
        <v>631000</v>
      </c>
      <c r="B2251" s="128" t="s">
        <v>126</v>
      </c>
      <c r="C2251" s="138">
        <f>0+C2252</f>
        <v>0</v>
      </c>
      <c r="D2251" s="138">
        <f>0+D2252</f>
        <v>65000</v>
      </c>
    </row>
    <row r="2252" spans="1:4" s="97" customFormat="1" x14ac:dyDescent="0.2">
      <c r="A2252" s="141">
        <v>631100</v>
      </c>
      <c r="B2252" s="121" t="s">
        <v>196</v>
      </c>
      <c r="C2252" s="127">
        <v>0</v>
      </c>
      <c r="D2252" s="127">
        <v>65000</v>
      </c>
    </row>
    <row r="2253" spans="1:4" s="139" customFormat="1" ht="46.5" x14ac:dyDescent="0.2">
      <c r="A2253" s="130">
        <v>638000</v>
      </c>
      <c r="B2253" s="128" t="s">
        <v>127</v>
      </c>
      <c r="C2253" s="138">
        <f>C2254</f>
        <v>50000</v>
      </c>
      <c r="D2253" s="138">
        <f>D2254</f>
        <v>0</v>
      </c>
    </row>
    <row r="2254" spans="1:4" s="97" customFormat="1" x14ac:dyDescent="0.2">
      <c r="A2254" s="120">
        <v>638100</v>
      </c>
      <c r="B2254" s="121" t="s">
        <v>199</v>
      </c>
      <c r="C2254" s="127">
        <v>50000</v>
      </c>
      <c r="D2254" s="127">
        <v>0</v>
      </c>
    </row>
    <row r="2255" spans="1:4" s="97" customFormat="1" x14ac:dyDescent="0.2">
      <c r="A2255" s="142"/>
      <c r="B2255" s="133" t="s">
        <v>236</v>
      </c>
      <c r="C2255" s="140">
        <f>C2217+C2241+C2250+C2247</f>
        <v>6444200.0000000037</v>
      </c>
      <c r="D2255" s="140">
        <f>D2217+D2241+D2250+D2247</f>
        <v>839300</v>
      </c>
    </row>
    <row r="2256" spans="1:4" s="97" customFormat="1" x14ac:dyDescent="0.2">
      <c r="A2256" s="108"/>
      <c r="B2256" s="109"/>
      <c r="C2256" s="137"/>
      <c r="D2256" s="137"/>
    </row>
    <row r="2257" spans="1:4" s="97" customFormat="1" x14ac:dyDescent="0.2">
      <c r="A2257" s="118"/>
      <c r="B2257" s="109"/>
      <c r="C2257" s="137"/>
      <c r="D2257" s="137"/>
    </row>
    <row r="2258" spans="1:4" s="97" customFormat="1" x14ac:dyDescent="0.2">
      <c r="A2258" s="120" t="s">
        <v>621</v>
      </c>
      <c r="B2258" s="128"/>
      <c r="C2258" s="137"/>
      <c r="D2258" s="137"/>
    </row>
    <row r="2259" spans="1:4" s="97" customFormat="1" x14ac:dyDescent="0.2">
      <c r="A2259" s="120" t="s">
        <v>249</v>
      </c>
      <c r="B2259" s="128"/>
      <c r="C2259" s="137"/>
      <c r="D2259" s="137"/>
    </row>
    <row r="2260" spans="1:4" s="97" customFormat="1" x14ac:dyDescent="0.2">
      <c r="A2260" s="120" t="s">
        <v>389</v>
      </c>
      <c r="B2260" s="128"/>
      <c r="C2260" s="137"/>
      <c r="D2260" s="137"/>
    </row>
    <row r="2261" spans="1:4" s="97" customFormat="1" x14ac:dyDescent="0.2">
      <c r="A2261" s="120" t="s">
        <v>530</v>
      </c>
      <c r="B2261" s="128"/>
      <c r="C2261" s="137"/>
      <c r="D2261" s="137"/>
    </row>
    <row r="2262" spans="1:4" s="97" customFormat="1" x14ac:dyDescent="0.2">
      <c r="A2262" s="120"/>
      <c r="B2262" s="122"/>
      <c r="C2262" s="110"/>
      <c r="D2262" s="110"/>
    </row>
    <row r="2263" spans="1:4" s="97" customFormat="1" x14ac:dyDescent="0.2">
      <c r="A2263" s="130">
        <v>410000</v>
      </c>
      <c r="B2263" s="124" t="s">
        <v>87</v>
      </c>
      <c r="C2263" s="138">
        <f>C2264+C2269+C2281</f>
        <v>5203500</v>
      </c>
      <c r="D2263" s="138">
        <f>D2264+D2269+D2281</f>
        <v>115400</v>
      </c>
    </row>
    <row r="2264" spans="1:4" s="97" customFormat="1" x14ac:dyDescent="0.2">
      <c r="A2264" s="130">
        <v>411000</v>
      </c>
      <c r="B2264" s="124" t="s">
        <v>204</v>
      </c>
      <c r="C2264" s="138">
        <f t="shared" ref="C2264" si="270">SUM(C2265:C2268)</f>
        <v>4790000</v>
      </c>
      <c r="D2264" s="138">
        <f t="shared" ref="D2264" si="271">SUM(D2265:D2268)</f>
        <v>0</v>
      </c>
    </row>
    <row r="2265" spans="1:4" s="97" customFormat="1" x14ac:dyDescent="0.2">
      <c r="A2265" s="120">
        <v>411100</v>
      </c>
      <c r="B2265" s="121" t="s">
        <v>88</v>
      </c>
      <c r="C2265" s="127">
        <v>4494000</v>
      </c>
      <c r="D2265" s="127">
        <v>0</v>
      </c>
    </row>
    <row r="2266" spans="1:4" s="97" customFormat="1" ht="46.5" x14ac:dyDescent="0.2">
      <c r="A2266" s="120">
        <v>411200</v>
      </c>
      <c r="B2266" s="121" t="s">
        <v>217</v>
      </c>
      <c r="C2266" s="127">
        <v>140000</v>
      </c>
      <c r="D2266" s="127">
        <v>0</v>
      </c>
    </row>
    <row r="2267" spans="1:4" s="97" customFormat="1" ht="46.5" x14ac:dyDescent="0.2">
      <c r="A2267" s="120">
        <v>411300</v>
      </c>
      <c r="B2267" s="121" t="s">
        <v>89</v>
      </c>
      <c r="C2267" s="127">
        <v>96000</v>
      </c>
      <c r="D2267" s="127">
        <v>0</v>
      </c>
    </row>
    <row r="2268" spans="1:4" s="97" customFormat="1" x14ac:dyDescent="0.2">
      <c r="A2268" s="120">
        <v>411400</v>
      </c>
      <c r="B2268" s="121" t="s">
        <v>90</v>
      </c>
      <c r="C2268" s="127">
        <v>60000</v>
      </c>
      <c r="D2268" s="127">
        <v>0</v>
      </c>
    </row>
    <row r="2269" spans="1:4" s="97" customFormat="1" x14ac:dyDescent="0.2">
      <c r="A2269" s="130">
        <v>412000</v>
      </c>
      <c r="B2269" s="128" t="s">
        <v>209</v>
      </c>
      <c r="C2269" s="138">
        <f>SUM(C2270:C2280)</f>
        <v>413500</v>
      </c>
      <c r="D2269" s="138">
        <f>SUM(D2270:D2280)</f>
        <v>113400</v>
      </c>
    </row>
    <row r="2270" spans="1:4" s="97" customFormat="1" ht="46.5" x14ac:dyDescent="0.2">
      <c r="A2270" s="120">
        <v>412200</v>
      </c>
      <c r="B2270" s="121" t="s">
        <v>218</v>
      </c>
      <c r="C2270" s="127">
        <v>219000</v>
      </c>
      <c r="D2270" s="127">
        <v>5800</v>
      </c>
    </row>
    <row r="2271" spans="1:4" s="97" customFormat="1" x14ac:dyDescent="0.2">
      <c r="A2271" s="120">
        <v>412300</v>
      </c>
      <c r="B2271" s="121" t="s">
        <v>92</v>
      </c>
      <c r="C2271" s="127">
        <v>22000</v>
      </c>
      <c r="D2271" s="127">
        <v>2100</v>
      </c>
    </row>
    <row r="2272" spans="1:4" s="97" customFormat="1" x14ac:dyDescent="0.2">
      <c r="A2272" s="120">
        <v>412400</v>
      </c>
      <c r="B2272" s="121" t="s">
        <v>93</v>
      </c>
      <c r="C2272" s="127">
        <v>22000</v>
      </c>
      <c r="D2272" s="127">
        <v>11500</v>
      </c>
    </row>
    <row r="2273" spans="1:4" s="97" customFormat="1" x14ac:dyDescent="0.2">
      <c r="A2273" s="120">
        <v>412500</v>
      </c>
      <c r="B2273" s="121" t="s">
        <v>94</v>
      </c>
      <c r="C2273" s="127">
        <v>30000</v>
      </c>
      <c r="D2273" s="127">
        <v>44000</v>
      </c>
    </row>
    <row r="2274" spans="1:4" s="97" customFormat="1" x14ac:dyDescent="0.2">
      <c r="A2274" s="120">
        <v>412600</v>
      </c>
      <c r="B2274" s="121" t="s">
        <v>219</v>
      </c>
      <c r="C2274" s="127">
        <v>15000.000000000002</v>
      </c>
      <c r="D2274" s="127">
        <v>0</v>
      </c>
    </row>
    <row r="2275" spans="1:4" s="97" customFormat="1" x14ac:dyDescent="0.2">
      <c r="A2275" s="120">
        <v>412700</v>
      </c>
      <c r="B2275" s="121" t="s">
        <v>206</v>
      </c>
      <c r="C2275" s="127">
        <v>19999.999999999996</v>
      </c>
      <c r="D2275" s="127">
        <v>0</v>
      </c>
    </row>
    <row r="2276" spans="1:4" s="97" customFormat="1" x14ac:dyDescent="0.2">
      <c r="A2276" s="120">
        <v>412900</v>
      </c>
      <c r="B2276" s="129" t="s">
        <v>299</v>
      </c>
      <c r="C2276" s="127">
        <v>30900</v>
      </c>
      <c r="D2276" s="127">
        <v>0</v>
      </c>
    </row>
    <row r="2277" spans="1:4" s="97" customFormat="1" x14ac:dyDescent="0.2">
      <c r="A2277" s="120">
        <v>412900</v>
      </c>
      <c r="B2277" s="121" t="s">
        <v>316</v>
      </c>
      <c r="C2277" s="127">
        <v>1000</v>
      </c>
      <c r="D2277" s="127">
        <v>0</v>
      </c>
    </row>
    <row r="2278" spans="1:4" s="97" customFormat="1" ht="46.5" x14ac:dyDescent="0.2">
      <c r="A2278" s="120">
        <v>412900</v>
      </c>
      <c r="B2278" s="129" t="s">
        <v>317</v>
      </c>
      <c r="C2278" s="127">
        <v>5000</v>
      </c>
      <c r="D2278" s="127">
        <v>0</v>
      </c>
    </row>
    <row r="2279" spans="1:4" s="97" customFormat="1" ht="46.5" x14ac:dyDescent="0.2">
      <c r="A2279" s="120">
        <v>412900</v>
      </c>
      <c r="B2279" s="129" t="s">
        <v>318</v>
      </c>
      <c r="C2279" s="127">
        <v>9000</v>
      </c>
      <c r="D2279" s="127">
        <v>0</v>
      </c>
    </row>
    <row r="2280" spans="1:4" s="97" customFormat="1" x14ac:dyDescent="0.2">
      <c r="A2280" s="120">
        <v>412900</v>
      </c>
      <c r="B2280" s="121" t="s">
        <v>301</v>
      </c>
      <c r="C2280" s="127">
        <v>39600</v>
      </c>
      <c r="D2280" s="127">
        <v>50000</v>
      </c>
    </row>
    <row r="2281" spans="1:4" s="139" customFormat="1" x14ac:dyDescent="0.2">
      <c r="A2281" s="130">
        <v>413000</v>
      </c>
      <c r="B2281" s="128" t="s">
        <v>210</v>
      </c>
      <c r="C2281" s="138">
        <f>0+C2282</f>
        <v>0</v>
      </c>
      <c r="D2281" s="138">
        <f>0+D2282</f>
        <v>2000</v>
      </c>
    </row>
    <row r="2282" spans="1:4" s="97" customFormat="1" x14ac:dyDescent="0.2">
      <c r="A2282" s="141">
        <v>413900</v>
      </c>
      <c r="B2282" s="121" t="s">
        <v>99</v>
      </c>
      <c r="C2282" s="127">
        <v>0</v>
      </c>
      <c r="D2282" s="127">
        <v>2000</v>
      </c>
    </row>
    <row r="2283" spans="1:4" s="97" customFormat="1" x14ac:dyDescent="0.2">
      <c r="A2283" s="130">
        <v>510000</v>
      </c>
      <c r="B2283" s="128" t="s">
        <v>153</v>
      </c>
      <c r="C2283" s="138">
        <f>C2284+C2287+0</f>
        <v>320000</v>
      </c>
      <c r="D2283" s="138">
        <f>D2284+D2287+0</f>
        <v>312700</v>
      </c>
    </row>
    <row r="2284" spans="1:4" s="97" customFormat="1" x14ac:dyDescent="0.2">
      <c r="A2284" s="130">
        <v>511000</v>
      </c>
      <c r="B2284" s="128" t="s">
        <v>154</v>
      </c>
      <c r="C2284" s="138">
        <f>SUM(C2285:C2286)</f>
        <v>30000</v>
      </c>
      <c r="D2284" s="138">
        <f>SUM(D2285:D2286)</f>
        <v>33700</v>
      </c>
    </row>
    <row r="2285" spans="1:4" s="97" customFormat="1" ht="46.5" x14ac:dyDescent="0.2">
      <c r="A2285" s="120">
        <v>511200</v>
      </c>
      <c r="B2285" s="121" t="s">
        <v>156</v>
      </c>
      <c r="C2285" s="127">
        <v>0</v>
      </c>
      <c r="D2285" s="127">
        <v>1700</v>
      </c>
    </row>
    <row r="2286" spans="1:4" s="97" customFormat="1" x14ac:dyDescent="0.2">
      <c r="A2286" s="120">
        <v>511300</v>
      </c>
      <c r="B2286" s="121" t="s">
        <v>157</v>
      </c>
      <c r="C2286" s="127">
        <v>30000</v>
      </c>
      <c r="D2286" s="127">
        <v>32000</v>
      </c>
    </row>
    <row r="2287" spans="1:4" s="139" customFormat="1" ht="46.5" x14ac:dyDescent="0.2">
      <c r="A2287" s="130">
        <v>516000</v>
      </c>
      <c r="B2287" s="128" t="s">
        <v>164</v>
      </c>
      <c r="C2287" s="138">
        <f>C2288</f>
        <v>290000</v>
      </c>
      <c r="D2287" s="138">
        <f>D2288</f>
        <v>279000</v>
      </c>
    </row>
    <row r="2288" spans="1:4" s="97" customFormat="1" ht="46.5" x14ac:dyDescent="0.2">
      <c r="A2288" s="120">
        <v>516100</v>
      </c>
      <c r="B2288" s="121" t="s">
        <v>164</v>
      </c>
      <c r="C2288" s="127">
        <v>290000</v>
      </c>
      <c r="D2288" s="127">
        <v>279000</v>
      </c>
    </row>
    <row r="2289" spans="1:4" s="139" customFormat="1" x14ac:dyDescent="0.2">
      <c r="A2289" s="130">
        <v>630000</v>
      </c>
      <c r="B2289" s="128" t="s">
        <v>194</v>
      </c>
      <c r="C2289" s="138">
        <f t="shared" ref="C2289" si="272">C2290+C2293</f>
        <v>100000</v>
      </c>
      <c r="D2289" s="138">
        <f t="shared" ref="D2289" si="273">D2290+D2293</f>
        <v>414700</v>
      </c>
    </row>
    <row r="2290" spans="1:4" s="139" customFormat="1" x14ac:dyDescent="0.2">
      <c r="A2290" s="130">
        <v>631000</v>
      </c>
      <c r="B2290" s="128" t="s">
        <v>126</v>
      </c>
      <c r="C2290" s="138">
        <f t="shared" ref="C2290" si="274">C2292</f>
        <v>0</v>
      </c>
      <c r="D2290" s="138">
        <f>D2292+D2291</f>
        <v>414700</v>
      </c>
    </row>
    <row r="2291" spans="1:4" s="97" customFormat="1" x14ac:dyDescent="0.2">
      <c r="A2291" s="141">
        <v>631100</v>
      </c>
      <c r="B2291" s="121" t="s">
        <v>196</v>
      </c>
      <c r="C2291" s="127">
        <v>0</v>
      </c>
      <c r="D2291" s="127">
        <v>72000</v>
      </c>
    </row>
    <row r="2292" spans="1:4" s="97" customFormat="1" x14ac:dyDescent="0.2">
      <c r="A2292" s="141">
        <v>631900</v>
      </c>
      <c r="B2292" s="121" t="s">
        <v>341</v>
      </c>
      <c r="C2292" s="127">
        <v>0</v>
      </c>
      <c r="D2292" s="127">
        <v>342700</v>
      </c>
    </row>
    <row r="2293" spans="1:4" s="139" customFormat="1" ht="46.5" x14ac:dyDescent="0.2">
      <c r="A2293" s="130">
        <v>638000</v>
      </c>
      <c r="B2293" s="128" t="s">
        <v>127</v>
      </c>
      <c r="C2293" s="138">
        <f>C2294</f>
        <v>100000</v>
      </c>
      <c r="D2293" s="138">
        <f>D2294</f>
        <v>0</v>
      </c>
    </row>
    <row r="2294" spans="1:4" s="97" customFormat="1" x14ac:dyDescent="0.2">
      <c r="A2294" s="120">
        <v>638100</v>
      </c>
      <c r="B2294" s="121" t="s">
        <v>199</v>
      </c>
      <c r="C2294" s="127">
        <v>100000</v>
      </c>
      <c r="D2294" s="127">
        <v>0</v>
      </c>
    </row>
    <row r="2295" spans="1:4" s="97" customFormat="1" x14ac:dyDescent="0.2">
      <c r="A2295" s="142"/>
      <c r="B2295" s="133" t="s">
        <v>236</v>
      </c>
      <c r="C2295" s="140">
        <f>C2263+C2283+C2289+0</f>
        <v>5623500</v>
      </c>
      <c r="D2295" s="140">
        <f>D2263+D2283+D2289+0</f>
        <v>842800</v>
      </c>
    </row>
    <row r="2296" spans="1:4" s="97" customFormat="1" x14ac:dyDescent="0.2">
      <c r="A2296" s="108"/>
      <c r="B2296" s="109"/>
      <c r="C2296" s="137"/>
      <c r="D2296" s="137"/>
    </row>
    <row r="2297" spans="1:4" s="97" customFormat="1" x14ac:dyDescent="0.2">
      <c r="A2297" s="118"/>
      <c r="B2297" s="109"/>
      <c r="C2297" s="137"/>
      <c r="D2297" s="137"/>
    </row>
    <row r="2298" spans="1:4" s="97" customFormat="1" x14ac:dyDescent="0.2">
      <c r="A2298" s="120" t="s">
        <v>622</v>
      </c>
      <c r="B2298" s="128"/>
      <c r="C2298" s="137"/>
      <c r="D2298" s="137"/>
    </row>
    <row r="2299" spans="1:4" s="97" customFormat="1" x14ac:dyDescent="0.2">
      <c r="A2299" s="120" t="s">
        <v>249</v>
      </c>
      <c r="B2299" s="128"/>
      <c r="C2299" s="137"/>
      <c r="D2299" s="137"/>
    </row>
    <row r="2300" spans="1:4" s="97" customFormat="1" x14ac:dyDescent="0.2">
      <c r="A2300" s="120" t="s">
        <v>390</v>
      </c>
      <c r="B2300" s="128"/>
      <c r="C2300" s="137"/>
      <c r="D2300" s="137"/>
    </row>
    <row r="2301" spans="1:4" s="97" customFormat="1" x14ac:dyDescent="0.2">
      <c r="A2301" s="120" t="s">
        <v>530</v>
      </c>
      <c r="B2301" s="128"/>
      <c r="C2301" s="137"/>
      <c r="D2301" s="137"/>
    </row>
    <row r="2302" spans="1:4" s="97" customFormat="1" x14ac:dyDescent="0.2">
      <c r="A2302" s="120"/>
      <c r="B2302" s="122"/>
      <c r="C2302" s="110"/>
      <c r="D2302" s="110"/>
    </row>
    <row r="2303" spans="1:4" s="97" customFormat="1" x14ac:dyDescent="0.2">
      <c r="A2303" s="130">
        <v>410000</v>
      </c>
      <c r="B2303" s="124" t="s">
        <v>87</v>
      </c>
      <c r="C2303" s="138">
        <f>C2304+C2309+0+C2321</f>
        <v>5788500</v>
      </c>
      <c r="D2303" s="138">
        <f>D2304+D2309+0+D2321</f>
        <v>711300</v>
      </c>
    </row>
    <row r="2304" spans="1:4" s="97" customFormat="1" x14ac:dyDescent="0.2">
      <c r="A2304" s="130">
        <v>411000</v>
      </c>
      <c r="B2304" s="124" t="s">
        <v>204</v>
      </c>
      <c r="C2304" s="138">
        <f t="shared" ref="C2304" si="275">SUM(C2305:C2308)</f>
        <v>5426000</v>
      </c>
      <c r="D2304" s="138">
        <f t="shared" ref="D2304" si="276">SUM(D2305:D2308)</f>
        <v>0</v>
      </c>
    </row>
    <row r="2305" spans="1:4" s="97" customFormat="1" x14ac:dyDescent="0.2">
      <c r="A2305" s="120">
        <v>411100</v>
      </c>
      <c r="B2305" s="121" t="s">
        <v>88</v>
      </c>
      <c r="C2305" s="127">
        <v>5155000</v>
      </c>
      <c r="D2305" s="127">
        <v>0</v>
      </c>
    </row>
    <row r="2306" spans="1:4" s="97" customFormat="1" ht="46.5" x14ac:dyDescent="0.2">
      <c r="A2306" s="120">
        <v>411200</v>
      </c>
      <c r="B2306" s="121" t="s">
        <v>217</v>
      </c>
      <c r="C2306" s="127">
        <v>119500.00000000001</v>
      </c>
      <c r="D2306" s="127">
        <v>0</v>
      </c>
    </row>
    <row r="2307" spans="1:4" s="97" customFormat="1" ht="46.5" x14ac:dyDescent="0.2">
      <c r="A2307" s="120">
        <v>411300</v>
      </c>
      <c r="B2307" s="121" t="s">
        <v>89</v>
      </c>
      <c r="C2307" s="127">
        <v>98500</v>
      </c>
      <c r="D2307" s="127">
        <v>0</v>
      </c>
    </row>
    <row r="2308" spans="1:4" s="97" customFormat="1" x14ac:dyDescent="0.2">
      <c r="A2308" s="120">
        <v>411400</v>
      </c>
      <c r="B2308" s="121" t="s">
        <v>90</v>
      </c>
      <c r="C2308" s="127">
        <v>53000</v>
      </c>
      <c r="D2308" s="127">
        <v>0</v>
      </c>
    </row>
    <row r="2309" spans="1:4" s="97" customFormat="1" x14ac:dyDescent="0.2">
      <c r="A2309" s="130">
        <v>412000</v>
      </c>
      <c r="B2309" s="128" t="s">
        <v>209</v>
      </c>
      <c r="C2309" s="138">
        <f>SUM(C2310:C2320)</f>
        <v>352500</v>
      </c>
      <c r="D2309" s="138">
        <f>SUM(D2310:D2320)</f>
        <v>711300</v>
      </c>
    </row>
    <row r="2310" spans="1:4" s="97" customFormat="1" ht="46.5" x14ac:dyDescent="0.2">
      <c r="A2310" s="120">
        <v>412200</v>
      </c>
      <c r="B2310" s="121" t="s">
        <v>218</v>
      </c>
      <c r="C2310" s="127">
        <v>230000</v>
      </c>
      <c r="D2310" s="127">
        <v>214800</v>
      </c>
    </row>
    <row r="2311" spans="1:4" s="97" customFormat="1" x14ac:dyDescent="0.2">
      <c r="A2311" s="120">
        <v>412300</v>
      </c>
      <c r="B2311" s="121" t="s">
        <v>92</v>
      </c>
      <c r="C2311" s="127">
        <v>25000</v>
      </c>
      <c r="D2311" s="127">
        <v>72000</v>
      </c>
    </row>
    <row r="2312" spans="1:4" s="97" customFormat="1" x14ac:dyDescent="0.2">
      <c r="A2312" s="120">
        <v>412400</v>
      </c>
      <c r="B2312" s="121" t="s">
        <v>93</v>
      </c>
      <c r="C2312" s="127">
        <v>22000</v>
      </c>
      <c r="D2312" s="127">
        <v>1600</v>
      </c>
    </row>
    <row r="2313" spans="1:4" s="97" customFormat="1" x14ac:dyDescent="0.2">
      <c r="A2313" s="120">
        <v>412500</v>
      </c>
      <c r="B2313" s="121" t="s">
        <v>94</v>
      </c>
      <c r="C2313" s="127">
        <v>4000</v>
      </c>
      <c r="D2313" s="127">
        <v>92500</v>
      </c>
    </row>
    <row r="2314" spans="1:4" s="97" customFormat="1" x14ac:dyDescent="0.2">
      <c r="A2314" s="120">
        <v>412600</v>
      </c>
      <c r="B2314" s="121" t="s">
        <v>219</v>
      </c>
      <c r="C2314" s="127">
        <v>1000</v>
      </c>
      <c r="D2314" s="127">
        <v>0</v>
      </c>
    </row>
    <row r="2315" spans="1:4" s="97" customFormat="1" x14ac:dyDescent="0.2">
      <c r="A2315" s="120">
        <v>412700</v>
      </c>
      <c r="B2315" s="121" t="s">
        <v>206</v>
      </c>
      <c r="C2315" s="127">
        <v>31000</v>
      </c>
      <c r="D2315" s="127">
        <v>40000</v>
      </c>
    </row>
    <row r="2316" spans="1:4" s="97" customFormat="1" ht="46.5" x14ac:dyDescent="0.2">
      <c r="A2316" s="120">
        <v>412800</v>
      </c>
      <c r="B2316" s="121" t="s">
        <v>220</v>
      </c>
      <c r="C2316" s="127">
        <v>0</v>
      </c>
      <c r="D2316" s="127">
        <v>2400</v>
      </c>
    </row>
    <row r="2317" spans="1:4" s="97" customFormat="1" x14ac:dyDescent="0.2">
      <c r="A2317" s="120">
        <v>412900</v>
      </c>
      <c r="B2317" s="129" t="s">
        <v>299</v>
      </c>
      <c r="C2317" s="127">
        <v>29500</v>
      </c>
      <c r="D2317" s="127">
        <v>0</v>
      </c>
    </row>
    <row r="2318" spans="1:4" s="97" customFormat="1" ht="46.5" x14ac:dyDescent="0.2">
      <c r="A2318" s="120">
        <v>412900</v>
      </c>
      <c r="B2318" s="129" t="s">
        <v>317</v>
      </c>
      <c r="C2318" s="127">
        <v>1000</v>
      </c>
      <c r="D2318" s="127">
        <v>0</v>
      </c>
    </row>
    <row r="2319" spans="1:4" s="97" customFormat="1" ht="46.5" x14ac:dyDescent="0.2">
      <c r="A2319" s="120">
        <v>412900</v>
      </c>
      <c r="B2319" s="129" t="s">
        <v>318</v>
      </c>
      <c r="C2319" s="127">
        <v>9000</v>
      </c>
      <c r="D2319" s="127">
        <v>0</v>
      </c>
    </row>
    <row r="2320" spans="1:4" s="97" customFormat="1" x14ac:dyDescent="0.2">
      <c r="A2320" s="120">
        <v>412900</v>
      </c>
      <c r="B2320" s="121" t="s">
        <v>301</v>
      </c>
      <c r="C2320" s="127">
        <v>0</v>
      </c>
      <c r="D2320" s="127">
        <v>288000</v>
      </c>
    </row>
    <row r="2321" spans="1:4" s="139" customFormat="1" ht="46.5" x14ac:dyDescent="0.2">
      <c r="A2321" s="130">
        <v>418000</v>
      </c>
      <c r="B2321" s="128" t="s">
        <v>213</v>
      </c>
      <c r="C2321" s="138">
        <f>C2322</f>
        <v>10000</v>
      </c>
      <c r="D2321" s="138">
        <f>D2322</f>
        <v>0</v>
      </c>
    </row>
    <row r="2322" spans="1:4" s="97" customFormat="1" x14ac:dyDescent="0.2">
      <c r="A2322" s="120">
        <v>418400</v>
      </c>
      <c r="B2322" s="121" t="s">
        <v>148</v>
      </c>
      <c r="C2322" s="127">
        <v>10000</v>
      </c>
      <c r="D2322" s="127">
        <v>0</v>
      </c>
    </row>
    <row r="2323" spans="1:4" s="97" customFormat="1" x14ac:dyDescent="0.2">
      <c r="A2323" s="130">
        <v>510000</v>
      </c>
      <c r="B2323" s="128" t="s">
        <v>153</v>
      </c>
      <c r="C2323" s="138">
        <f>C2324+C2327</f>
        <v>240000</v>
      </c>
      <c r="D2323" s="138">
        <f>D2324+D2327</f>
        <v>1405600</v>
      </c>
    </row>
    <row r="2324" spans="1:4" s="97" customFormat="1" x14ac:dyDescent="0.2">
      <c r="A2324" s="130">
        <v>511000</v>
      </c>
      <c r="B2324" s="128" t="s">
        <v>154</v>
      </c>
      <c r="C2324" s="138">
        <f>SUM(C2325:C2326)</f>
        <v>40000</v>
      </c>
      <c r="D2324" s="138">
        <f>SUM(D2325:D2326)</f>
        <v>272000</v>
      </c>
    </row>
    <row r="2325" spans="1:4" s="97" customFormat="1" ht="46.5" x14ac:dyDescent="0.2">
      <c r="A2325" s="120">
        <v>511200</v>
      </c>
      <c r="B2325" s="121" t="s">
        <v>156</v>
      </c>
      <c r="C2325" s="127">
        <v>30000</v>
      </c>
      <c r="D2325" s="127">
        <v>195000</v>
      </c>
    </row>
    <row r="2326" spans="1:4" s="97" customFormat="1" x14ac:dyDescent="0.2">
      <c r="A2326" s="120">
        <v>511300</v>
      </c>
      <c r="B2326" s="121" t="s">
        <v>157</v>
      </c>
      <c r="C2326" s="127">
        <v>10000</v>
      </c>
      <c r="D2326" s="127">
        <v>77000</v>
      </c>
    </row>
    <row r="2327" spans="1:4" s="139" customFormat="1" ht="46.5" x14ac:dyDescent="0.2">
      <c r="A2327" s="130">
        <v>516000</v>
      </c>
      <c r="B2327" s="128" t="s">
        <v>164</v>
      </c>
      <c r="C2327" s="138">
        <f>C2328</f>
        <v>200000</v>
      </c>
      <c r="D2327" s="138">
        <f>D2328</f>
        <v>1133600</v>
      </c>
    </row>
    <row r="2328" spans="1:4" s="97" customFormat="1" ht="46.5" x14ac:dyDescent="0.2">
      <c r="A2328" s="120">
        <v>516100</v>
      </c>
      <c r="B2328" s="121" t="s">
        <v>164</v>
      </c>
      <c r="C2328" s="127">
        <v>200000</v>
      </c>
      <c r="D2328" s="127">
        <v>1133600</v>
      </c>
    </row>
    <row r="2329" spans="1:4" s="139" customFormat="1" ht="46.5" x14ac:dyDescent="0.2">
      <c r="A2329" s="130">
        <v>580000</v>
      </c>
      <c r="B2329" s="128" t="s">
        <v>166</v>
      </c>
      <c r="C2329" s="138">
        <f t="shared" ref="C2329:C2330" si="277">C2330</f>
        <v>55000</v>
      </c>
      <c r="D2329" s="138">
        <f t="shared" ref="D2329:D2330" si="278">D2330</f>
        <v>0</v>
      </c>
    </row>
    <row r="2330" spans="1:4" s="139" customFormat="1" ht="46.5" x14ac:dyDescent="0.2">
      <c r="A2330" s="130">
        <v>581000</v>
      </c>
      <c r="B2330" s="128" t="s">
        <v>167</v>
      </c>
      <c r="C2330" s="138">
        <f t="shared" si="277"/>
        <v>55000</v>
      </c>
      <c r="D2330" s="138">
        <f t="shared" si="278"/>
        <v>0</v>
      </c>
    </row>
    <row r="2331" spans="1:4" s="97" customFormat="1" ht="46.5" x14ac:dyDescent="0.2">
      <c r="A2331" s="120">
        <v>581200</v>
      </c>
      <c r="B2331" s="121" t="s">
        <v>168</v>
      </c>
      <c r="C2331" s="127">
        <v>55000</v>
      </c>
      <c r="D2331" s="127">
        <v>0</v>
      </c>
    </row>
    <row r="2332" spans="1:4" s="139" customFormat="1" x14ac:dyDescent="0.2">
      <c r="A2332" s="130">
        <v>630000</v>
      </c>
      <c r="B2332" s="128" t="s">
        <v>194</v>
      </c>
      <c r="C2332" s="138">
        <f t="shared" ref="C2332" si="279">C2336+C2333</f>
        <v>21000</v>
      </c>
      <c r="D2332" s="138">
        <f t="shared" ref="D2332" si="280">D2336+D2333</f>
        <v>607100</v>
      </c>
    </row>
    <row r="2333" spans="1:4" s="139" customFormat="1" x14ac:dyDescent="0.2">
      <c r="A2333" s="130">
        <v>631000</v>
      </c>
      <c r="B2333" s="128" t="s">
        <v>126</v>
      </c>
      <c r="C2333" s="138">
        <f t="shared" ref="C2333" si="281">C2335+C2334</f>
        <v>0</v>
      </c>
      <c r="D2333" s="138">
        <f t="shared" ref="D2333" si="282">D2335+D2334</f>
        <v>607100</v>
      </c>
    </row>
    <row r="2334" spans="1:4" s="97" customFormat="1" x14ac:dyDescent="0.2">
      <c r="A2334" s="141">
        <v>631100</v>
      </c>
      <c r="B2334" s="121" t="s">
        <v>196</v>
      </c>
      <c r="C2334" s="127">
        <v>0</v>
      </c>
      <c r="D2334" s="127">
        <v>542000</v>
      </c>
    </row>
    <row r="2335" spans="1:4" s="97" customFormat="1" x14ac:dyDescent="0.2">
      <c r="A2335" s="141">
        <v>631900</v>
      </c>
      <c r="B2335" s="121" t="s">
        <v>341</v>
      </c>
      <c r="C2335" s="127">
        <v>0</v>
      </c>
      <c r="D2335" s="127">
        <v>65100</v>
      </c>
    </row>
    <row r="2336" spans="1:4" s="139" customFormat="1" ht="46.5" x14ac:dyDescent="0.2">
      <c r="A2336" s="130">
        <v>638000</v>
      </c>
      <c r="B2336" s="128" t="s">
        <v>127</v>
      </c>
      <c r="C2336" s="138">
        <f>C2337</f>
        <v>21000</v>
      </c>
      <c r="D2336" s="138">
        <f>D2337</f>
        <v>0</v>
      </c>
    </row>
    <row r="2337" spans="1:4" s="97" customFormat="1" x14ac:dyDescent="0.2">
      <c r="A2337" s="120">
        <v>638100</v>
      </c>
      <c r="B2337" s="121" t="s">
        <v>199</v>
      </c>
      <c r="C2337" s="127">
        <v>21000</v>
      </c>
      <c r="D2337" s="127">
        <v>0</v>
      </c>
    </row>
    <row r="2338" spans="1:4" s="97" customFormat="1" x14ac:dyDescent="0.2">
      <c r="A2338" s="142"/>
      <c r="B2338" s="133" t="s">
        <v>236</v>
      </c>
      <c r="C2338" s="140">
        <f>C2303+C2323+C2332+C2329</f>
        <v>6104500</v>
      </c>
      <c r="D2338" s="140">
        <f>D2303+D2323+D2332+D2329</f>
        <v>2724000</v>
      </c>
    </row>
    <row r="2339" spans="1:4" s="97" customFormat="1" x14ac:dyDescent="0.2">
      <c r="A2339" s="108"/>
      <c r="B2339" s="109"/>
      <c r="C2339" s="110"/>
      <c r="D2339" s="110"/>
    </row>
    <row r="2340" spans="1:4" s="97" customFormat="1" x14ac:dyDescent="0.2">
      <c r="A2340" s="118"/>
      <c r="B2340" s="109"/>
      <c r="C2340" s="137"/>
      <c r="D2340" s="137"/>
    </row>
    <row r="2341" spans="1:4" s="97" customFormat="1" x14ac:dyDescent="0.2">
      <c r="A2341" s="120" t="s">
        <v>623</v>
      </c>
      <c r="B2341" s="128"/>
      <c r="C2341" s="137"/>
      <c r="D2341" s="137"/>
    </row>
    <row r="2342" spans="1:4" s="97" customFormat="1" x14ac:dyDescent="0.2">
      <c r="A2342" s="120" t="s">
        <v>249</v>
      </c>
      <c r="B2342" s="128"/>
      <c r="C2342" s="137"/>
      <c r="D2342" s="137"/>
    </row>
    <row r="2343" spans="1:4" s="97" customFormat="1" x14ac:dyDescent="0.2">
      <c r="A2343" s="120" t="s">
        <v>391</v>
      </c>
      <c r="B2343" s="128"/>
      <c r="C2343" s="137"/>
      <c r="D2343" s="137"/>
    </row>
    <row r="2344" spans="1:4" s="97" customFormat="1" x14ac:dyDescent="0.2">
      <c r="A2344" s="120" t="s">
        <v>530</v>
      </c>
      <c r="B2344" s="128"/>
      <c r="C2344" s="137"/>
      <c r="D2344" s="137"/>
    </row>
    <row r="2345" spans="1:4" s="97" customFormat="1" x14ac:dyDescent="0.2">
      <c r="A2345" s="120"/>
      <c r="B2345" s="122"/>
      <c r="C2345" s="110"/>
      <c r="D2345" s="110"/>
    </row>
    <row r="2346" spans="1:4" s="97" customFormat="1" x14ac:dyDescent="0.2">
      <c r="A2346" s="130">
        <v>410000</v>
      </c>
      <c r="B2346" s="124" t="s">
        <v>87</v>
      </c>
      <c r="C2346" s="138">
        <f>C2347+C2352+0+0+C2363</f>
        <v>2866100.0000000023</v>
      </c>
      <c r="D2346" s="138">
        <f>D2347+D2352+0+0+D2363</f>
        <v>100000</v>
      </c>
    </row>
    <row r="2347" spans="1:4" s="97" customFormat="1" x14ac:dyDescent="0.2">
      <c r="A2347" s="130">
        <v>411000</v>
      </c>
      <c r="B2347" s="124" t="s">
        <v>204</v>
      </c>
      <c r="C2347" s="138">
        <f t="shared" ref="C2347" si="283">SUM(C2348:C2351)</f>
        <v>2689100.0000000023</v>
      </c>
      <c r="D2347" s="138">
        <f t="shared" ref="D2347" si="284">SUM(D2348:D2351)</f>
        <v>0</v>
      </c>
    </row>
    <row r="2348" spans="1:4" s="97" customFormat="1" x14ac:dyDescent="0.2">
      <c r="A2348" s="120">
        <v>411100</v>
      </c>
      <c r="B2348" s="121" t="s">
        <v>88</v>
      </c>
      <c r="C2348" s="127">
        <v>2602200.0000000023</v>
      </c>
      <c r="D2348" s="127">
        <v>0</v>
      </c>
    </row>
    <row r="2349" spans="1:4" s="97" customFormat="1" ht="46.5" x14ac:dyDescent="0.2">
      <c r="A2349" s="120">
        <v>411200</v>
      </c>
      <c r="B2349" s="121" t="s">
        <v>217</v>
      </c>
      <c r="C2349" s="127">
        <v>44899.999999999971</v>
      </c>
      <c r="D2349" s="127">
        <v>0</v>
      </c>
    </row>
    <row r="2350" spans="1:4" s="97" customFormat="1" ht="46.5" x14ac:dyDescent="0.2">
      <c r="A2350" s="120">
        <v>411300</v>
      </c>
      <c r="B2350" s="121" t="s">
        <v>89</v>
      </c>
      <c r="C2350" s="127">
        <v>30000</v>
      </c>
      <c r="D2350" s="127">
        <v>0</v>
      </c>
    </row>
    <row r="2351" spans="1:4" s="97" customFormat="1" x14ac:dyDescent="0.2">
      <c r="A2351" s="120">
        <v>411400</v>
      </c>
      <c r="B2351" s="121" t="s">
        <v>90</v>
      </c>
      <c r="C2351" s="127">
        <v>12000</v>
      </c>
      <c r="D2351" s="127">
        <v>0</v>
      </c>
    </row>
    <row r="2352" spans="1:4" s="97" customFormat="1" x14ac:dyDescent="0.2">
      <c r="A2352" s="130">
        <v>412000</v>
      </c>
      <c r="B2352" s="128" t="s">
        <v>209</v>
      </c>
      <c r="C2352" s="138">
        <f>SUM(C2353:C2362)</f>
        <v>164499.99999999994</v>
      </c>
      <c r="D2352" s="138">
        <f>SUM(D2353:D2362)</f>
        <v>88000</v>
      </c>
    </row>
    <row r="2353" spans="1:4" s="97" customFormat="1" ht="46.5" x14ac:dyDescent="0.2">
      <c r="A2353" s="120">
        <v>412200</v>
      </c>
      <c r="B2353" s="121" t="s">
        <v>218</v>
      </c>
      <c r="C2353" s="127">
        <v>69000</v>
      </c>
      <c r="D2353" s="127">
        <v>20000</v>
      </c>
    </row>
    <row r="2354" spans="1:4" s="97" customFormat="1" x14ac:dyDescent="0.2">
      <c r="A2354" s="120">
        <v>412300</v>
      </c>
      <c r="B2354" s="121" t="s">
        <v>92</v>
      </c>
      <c r="C2354" s="127">
        <v>10000</v>
      </c>
      <c r="D2354" s="127">
        <v>11000</v>
      </c>
    </row>
    <row r="2355" spans="1:4" s="97" customFormat="1" x14ac:dyDescent="0.2">
      <c r="A2355" s="120">
        <v>412400</v>
      </c>
      <c r="B2355" s="121" t="s">
        <v>93</v>
      </c>
      <c r="C2355" s="127">
        <v>9000</v>
      </c>
      <c r="D2355" s="127">
        <v>10000</v>
      </c>
    </row>
    <row r="2356" spans="1:4" s="97" customFormat="1" x14ac:dyDescent="0.2">
      <c r="A2356" s="120">
        <v>412500</v>
      </c>
      <c r="B2356" s="121" t="s">
        <v>94</v>
      </c>
      <c r="C2356" s="127">
        <v>8000</v>
      </c>
      <c r="D2356" s="127">
        <v>10000</v>
      </c>
    </row>
    <row r="2357" spans="1:4" s="97" customFormat="1" x14ac:dyDescent="0.2">
      <c r="A2357" s="120">
        <v>412600</v>
      </c>
      <c r="B2357" s="121" t="s">
        <v>219</v>
      </c>
      <c r="C2357" s="127">
        <v>11499.999999999962</v>
      </c>
      <c r="D2357" s="127">
        <v>10000</v>
      </c>
    </row>
    <row r="2358" spans="1:4" s="97" customFormat="1" x14ac:dyDescent="0.2">
      <c r="A2358" s="120">
        <v>412700</v>
      </c>
      <c r="B2358" s="121" t="s">
        <v>206</v>
      </c>
      <c r="C2358" s="127">
        <v>20000</v>
      </c>
      <c r="D2358" s="127">
        <v>20000</v>
      </c>
    </row>
    <row r="2359" spans="1:4" s="97" customFormat="1" x14ac:dyDescent="0.2">
      <c r="A2359" s="120">
        <v>412900</v>
      </c>
      <c r="B2359" s="129" t="s">
        <v>299</v>
      </c>
      <c r="C2359" s="127">
        <v>15000</v>
      </c>
      <c r="D2359" s="127">
        <v>0</v>
      </c>
    </row>
    <row r="2360" spans="1:4" s="97" customFormat="1" ht="46.5" x14ac:dyDescent="0.2">
      <c r="A2360" s="120">
        <v>412900</v>
      </c>
      <c r="B2360" s="129" t="s">
        <v>317</v>
      </c>
      <c r="C2360" s="127">
        <v>1000</v>
      </c>
      <c r="D2360" s="127">
        <v>0</v>
      </c>
    </row>
    <row r="2361" spans="1:4" s="97" customFormat="1" ht="46.5" x14ac:dyDescent="0.2">
      <c r="A2361" s="120">
        <v>412900</v>
      </c>
      <c r="B2361" s="129" t="s">
        <v>318</v>
      </c>
      <c r="C2361" s="127">
        <v>6500</v>
      </c>
      <c r="D2361" s="127">
        <v>0</v>
      </c>
    </row>
    <row r="2362" spans="1:4" s="97" customFormat="1" x14ac:dyDescent="0.2">
      <c r="A2362" s="120">
        <v>412900</v>
      </c>
      <c r="B2362" s="129" t="s">
        <v>301</v>
      </c>
      <c r="C2362" s="127">
        <v>14500</v>
      </c>
      <c r="D2362" s="127">
        <v>7000</v>
      </c>
    </row>
    <row r="2363" spans="1:4" s="139" customFormat="1" ht="46.5" x14ac:dyDescent="0.2">
      <c r="A2363" s="130">
        <v>418000</v>
      </c>
      <c r="B2363" s="128" t="s">
        <v>213</v>
      </c>
      <c r="C2363" s="138">
        <f>C2364+C2365</f>
        <v>12500</v>
      </c>
      <c r="D2363" s="138">
        <f>D2364+D2365</f>
        <v>12000</v>
      </c>
    </row>
    <row r="2364" spans="1:4" s="97" customFormat="1" x14ac:dyDescent="0.2">
      <c r="A2364" s="120">
        <v>418200</v>
      </c>
      <c r="B2364" s="121" t="s">
        <v>147</v>
      </c>
      <c r="C2364" s="127">
        <v>9000.0000000000018</v>
      </c>
      <c r="D2364" s="127">
        <v>0</v>
      </c>
    </row>
    <row r="2365" spans="1:4" s="97" customFormat="1" x14ac:dyDescent="0.2">
      <c r="A2365" s="120">
        <v>418400</v>
      </c>
      <c r="B2365" s="121" t="s">
        <v>148</v>
      </c>
      <c r="C2365" s="127">
        <v>3499.9999999999986</v>
      </c>
      <c r="D2365" s="127">
        <v>12000</v>
      </c>
    </row>
    <row r="2366" spans="1:4" s="97" customFormat="1" x14ac:dyDescent="0.2">
      <c r="A2366" s="130">
        <v>510000</v>
      </c>
      <c r="B2366" s="128" t="s">
        <v>153</v>
      </c>
      <c r="C2366" s="138">
        <f t="shared" ref="C2366" si="285">C2367+C2371</f>
        <v>130000</v>
      </c>
      <c r="D2366" s="138">
        <f t="shared" ref="D2366" si="286">D2367+D2371</f>
        <v>200000</v>
      </c>
    </row>
    <row r="2367" spans="1:4" s="97" customFormat="1" x14ac:dyDescent="0.2">
      <c r="A2367" s="130">
        <v>511000</v>
      </c>
      <c r="B2367" s="128" t="s">
        <v>154</v>
      </c>
      <c r="C2367" s="138">
        <f t="shared" ref="C2367" si="287">SUM(C2368:C2369)</f>
        <v>10000</v>
      </c>
      <c r="D2367" s="138">
        <f t="shared" ref="D2367" si="288">SUM(D2368:D2370)</f>
        <v>80000</v>
      </c>
    </row>
    <row r="2368" spans="1:4" s="97" customFormat="1" ht="46.5" x14ac:dyDescent="0.2">
      <c r="A2368" s="120">
        <v>511200</v>
      </c>
      <c r="B2368" s="121" t="s">
        <v>156</v>
      </c>
      <c r="C2368" s="127">
        <v>10000</v>
      </c>
      <c r="D2368" s="127">
        <v>25000</v>
      </c>
    </row>
    <row r="2369" spans="1:4" s="97" customFormat="1" x14ac:dyDescent="0.2">
      <c r="A2369" s="120">
        <v>511300</v>
      </c>
      <c r="B2369" s="121" t="s">
        <v>157</v>
      </c>
      <c r="C2369" s="127">
        <v>0</v>
      </c>
      <c r="D2369" s="127">
        <v>35000</v>
      </c>
    </row>
    <row r="2370" spans="1:4" s="97" customFormat="1" x14ac:dyDescent="0.2">
      <c r="A2370" s="120">
        <v>511500</v>
      </c>
      <c r="B2370" s="121" t="s">
        <v>226</v>
      </c>
      <c r="C2370" s="127">
        <v>0</v>
      </c>
      <c r="D2370" s="127">
        <v>20000</v>
      </c>
    </row>
    <row r="2371" spans="1:4" s="139" customFormat="1" ht="46.5" x14ac:dyDescent="0.2">
      <c r="A2371" s="130">
        <v>516000</v>
      </c>
      <c r="B2371" s="128" t="s">
        <v>164</v>
      </c>
      <c r="C2371" s="138">
        <f>C2372</f>
        <v>120000</v>
      </c>
      <c r="D2371" s="138">
        <f>D2372</f>
        <v>120000</v>
      </c>
    </row>
    <row r="2372" spans="1:4" s="97" customFormat="1" ht="46.5" x14ac:dyDescent="0.2">
      <c r="A2372" s="120">
        <v>516100</v>
      </c>
      <c r="B2372" s="121" t="s">
        <v>164</v>
      </c>
      <c r="C2372" s="127">
        <v>120000</v>
      </c>
      <c r="D2372" s="127">
        <v>120000</v>
      </c>
    </row>
    <row r="2373" spans="1:4" s="139" customFormat="1" ht="46.5" x14ac:dyDescent="0.2">
      <c r="A2373" s="130">
        <v>580000</v>
      </c>
      <c r="B2373" s="128" t="s">
        <v>166</v>
      </c>
      <c r="C2373" s="138">
        <f t="shared" ref="C2373:C2374" si="289">C2374</f>
        <v>20000</v>
      </c>
      <c r="D2373" s="138">
        <f t="shared" ref="D2373:D2374" si="290">D2374</f>
        <v>0</v>
      </c>
    </row>
    <row r="2374" spans="1:4" s="139" customFormat="1" ht="46.5" x14ac:dyDescent="0.2">
      <c r="A2374" s="130">
        <v>581000</v>
      </c>
      <c r="B2374" s="128" t="s">
        <v>167</v>
      </c>
      <c r="C2374" s="138">
        <f t="shared" si="289"/>
        <v>20000</v>
      </c>
      <c r="D2374" s="138">
        <f t="shared" si="290"/>
        <v>0</v>
      </c>
    </row>
    <row r="2375" spans="1:4" s="97" customFormat="1" ht="46.5" x14ac:dyDescent="0.2">
      <c r="A2375" s="120">
        <v>581200</v>
      </c>
      <c r="B2375" s="121" t="s">
        <v>168</v>
      </c>
      <c r="C2375" s="127">
        <v>20000</v>
      </c>
      <c r="D2375" s="127">
        <v>0</v>
      </c>
    </row>
    <row r="2376" spans="1:4" s="139" customFormat="1" x14ac:dyDescent="0.2">
      <c r="A2376" s="130">
        <v>630000</v>
      </c>
      <c r="B2376" s="128" t="s">
        <v>194</v>
      </c>
      <c r="C2376" s="138">
        <f t="shared" ref="C2376" si="291">C2377+C2380</f>
        <v>11000</v>
      </c>
      <c r="D2376" s="138">
        <f t="shared" ref="D2376" si="292">D2377+D2380</f>
        <v>70000</v>
      </c>
    </row>
    <row r="2377" spans="1:4" s="139" customFormat="1" x14ac:dyDescent="0.2">
      <c r="A2377" s="130">
        <v>631000</v>
      </c>
      <c r="B2377" s="128" t="s">
        <v>126</v>
      </c>
      <c r="C2377" s="138">
        <f t="shared" ref="C2377" si="293">C2379+C2378</f>
        <v>0</v>
      </c>
      <c r="D2377" s="138">
        <f t="shared" ref="D2377" si="294">D2379+D2378</f>
        <v>70000</v>
      </c>
    </row>
    <row r="2378" spans="1:4" s="97" customFormat="1" x14ac:dyDescent="0.2">
      <c r="A2378" s="141">
        <v>631100</v>
      </c>
      <c r="B2378" s="121" t="s">
        <v>196</v>
      </c>
      <c r="C2378" s="127">
        <v>0</v>
      </c>
      <c r="D2378" s="127">
        <v>50000</v>
      </c>
    </row>
    <row r="2379" spans="1:4" s="97" customFormat="1" x14ac:dyDescent="0.2">
      <c r="A2379" s="141">
        <v>631900</v>
      </c>
      <c r="B2379" s="121" t="s">
        <v>341</v>
      </c>
      <c r="C2379" s="127">
        <v>0</v>
      </c>
      <c r="D2379" s="127">
        <v>20000</v>
      </c>
    </row>
    <row r="2380" spans="1:4" s="139" customFormat="1" ht="46.5" x14ac:dyDescent="0.2">
      <c r="A2380" s="130">
        <v>638000</v>
      </c>
      <c r="B2380" s="128" t="s">
        <v>127</v>
      </c>
      <c r="C2380" s="138">
        <f>C2381</f>
        <v>11000</v>
      </c>
      <c r="D2380" s="138">
        <f>D2381</f>
        <v>0</v>
      </c>
    </row>
    <row r="2381" spans="1:4" s="97" customFormat="1" x14ac:dyDescent="0.2">
      <c r="A2381" s="120">
        <v>638100</v>
      </c>
      <c r="B2381" s="121" t="s">
        <v>199</v>
      </c>
      <c r="C2381" s="127">
        <v>11000</v>
      </c>
      <c r="D2381" s="127">
        <v>0</v>
      </c>
    </row>
    <row r="2382" spans="1:4" s="97" customFormat="1" x14ac:dyDescent="0.2">
      <c r="A2382" s="142"/>
      <c r="B2382" s="133" t="s">
        <v>236</v>
      </c>
      <c r="C2382" s="140">
        <f>C2346+C2366+C2373+C2376</f>
        <v>3027100.0000000023</v>
      </c>
      <c r="D2382" s="140">
        <f>D2346+D2366+D2373+D2376</f>
        <v>370000</v>
      </c>
    </row>
    <row r="2383" spans="1:4" s="97" customFormat="1" x14ac:dyDescent="0.2">
      <c r="A2383" s="108"/>
      <c r="B2383" s="109"/>
      <c r="C2383" s="110"/>
      <c r="D2383" s="110"/>
    </row>
    <row r="2384" spans="1:4" s="97" customFormat="1" x14ac:dyDescent="0.2">
      <c r="A2384" s="118"/>
      <c r="B2384" s="109"/>
      <c r="C2384" s="137"/>
      <c r="D2384" s="137"/>
    </row>
    <row r="2385" spans="1:4" s="97" customFormat="1" x14ac:dyDescent="0.2">
      <c r="A2385" s="120" t="s">
        <v>624</v>
      </c>
      <c r="B2385" s="128"/>
      <c r="C2385" s="137"/>
      <c r="D2385" s="137"/>
    </row>
    <row r="2386" spans="1:4" s="97" customFormat="1" x14ac:dyDescent="0.2">
      <c r="A2386" s="120" t="s">
        <v>249</v>
      </c>
      <c r="B2386" s="128"/>
      <c r="C2386" s="137"/>
      <c r="D2386" s="137"/>
    </row>
    <row r="2387" spans="1:4" s="97" customFormat="1" x14ac:dyDescent="0.2">
      <c r="A2387" s="120" t="s">
        <v>392</v>
      </c>
      <c r="B2387" s="128"/>
      <c r="C2387" s="137"/>
      <c r="D2387" s="137"/>
    </row>
    <row r="2388" spans="1:4" s="97" customFormat="1" x14ac:dyDescent="0.2">
      <c r="A2388" s="120" t="s">
        <v>530</v>
      </c>
      <c r="B2388" s="128"/>
      <c r="C2388" s="137"/>
      <c r="D2388" s="137"/>
    </row>
    <row r="2389" spans="1:4" s="97" customFormat="1" x14ac:dyDescent="0.2">
      <c r="A2389" s="120"/>
      <c r="B2389" s="122"/>
      <c r="C2389" s="110"/>
      <c r="D2389" s="110"/>
    </row>
    <row r="2390" spans="1:4" s="97" customFormat="1" x14ac:dyDescent="0.2">
      <c r="A2390" s="130">
        <v>410000</v>
      </c>
      <c r="B2390" s="124" t="s">
        <v>87</v>
      </c>
      <c r="C2390" s="138">
        <f t="shared" ref="C2390" si="295">C2391+C2396</f>
        <v>13554500</v>
      </c>
      <c r="D2390" s="138">
        <f t="shared" ref="D2390" si="296">D2391+D2396</f>
        <v>0</v>
      </c>
    </row>
    <row r="2391" spans="1:4" s="97" customFormat="1" x14ac:dyDescent="0.2">
      <c r="A2391" s="130">
        <v>411000</v>
      </c>
      <c r="B2391" s="124" t="s">
        <v>204</v>
      </c>
      <c r="C2391" s="138">
        <f t="shared" ref="C2391" si="297">SUM(C2392:C2395)</f>
        <v>12046000</v>
      </c>
      <c r="D2391" s="138">
        <f t="shared" ref="D2391" si="298">SUM(D2392:D2395)</f>
        <v>0</v>
      </c>
    </row>
    <row r="2392" spans="1:4" s="97" customFormat="1" x14ac:dyDescent="0.2">
      <c r="A2392" s="120">
        <v>411100</v>
      </c>
      <c r="B2392" s="121" t="s">
        <v>88</v>
      </c>
      <c r="C2392" s="127">
        <v>11060000</v>
      </c>
      <c r="D2392" s="127">
        <v>0</v>
      </c>
    </row>
    <row r="2393" spans="1:4" s="97" customFormat="1" ht="46.5" x14ac:dyDescent="0.2">
      <c r="A2393" s="120">
        <v>411200</v>
      </c>
      <c r="B2393" s="121" t="s">
        <v>217</v>
      </c>
      <c r="C2393" s="127">
        <v>565700</v>
      </c>
      <c r="D2393" s="127">
        <v>0</v>
      </c>
    </row>
    <row r="2394" spans="1:4" s="97" customFormat="1" ht="46.5" x14ac:dyDescent="0.2">
      <c r="A2394" s="120">
        <v>411300</v>
      </c>
      <c r="B2394" s="121" t="s">
        <v>89</v>
      </c>
      <c r="C2394" s="127">
        <v>328500</v>
      </c>
      <c r="D2394" s="127">
        <v>0</v>
      </c>
    </row>
    <row r="2395" spans="1:4" s="97" customFormat="1" x14ac:dyDescent="0.2">
      <c r="A2395" s="120">
        <v>411400</v>
      </c>
      <c r="B2395" s="121" t="s">
        <v>90</v>
      </c>
      <c r="C2395" s="127">
        <v>91800</v>
      </c>
      <c r="D2395" s="127">
        <v>0</v>
      </c>
    </row>
    <row r="2396" spans="1:4" s="97" customFormat="1" x14ac:dyDescent="0.2">
      <c r="A2396" s="130">
        <v>412000</v>
      </c>
      <c r="B2396" s="128" t="s">
        <v>209</v>
      </c>
      <c r="C2396" s="138">
        <f>SUM(C2397:C2406)</f>
        <v>1508500</v>
      </c>
      <c r="D2396" s="138">
        <f>SUM(D2397:D2406)</f>
        <v>0</v>
      </c>
    </row>
    <row r="2397" spans="1:4" s="97" customFormat="1" ht="46.5" x14ac:dyDescent="0.2">
      <c r="A2397" s="120">
        <v>412200</v>
      </c>
      <c r="B2397" s="121" t="s">
        <v>218</v>
      </c>
      <c r="C2397" s="127">
        <v>765000</v>
      </c>
      <c r="D2397" s="127">
        <v>0</v>
      </c>
    </row>
    <row r="2398" spans="1:4" s="97" customFormat="1" x14ac:dyDescent="0.2">
      <c r="A2398" s="120">
        <v>412300</v>
      </c>
      <c r="B2398" s="121" t="s">
        <v>92</v>
      </c>
      <c r="C2398" s="127">
        <v>252000</v>
      </c>
      <c r="D2398" s="127">
        <v>0</v>
      </c>
    </row>
    <row r="2399" spans="1:4" s="97" customFormat="1" x14ac:dyDescent="0.2">
      <c r="A2399" s="120">
        <v>412500</v>
      </c>
      <c r="B2399" s="121" t="s">
        <v>94</v>
      </c>
      <c r="C2399" s="127">
        <v>30000</v>
      </c>
      <c r="D2399" s="127">
        <v>0</v>
      </c>
    </row>
    <row r="2400" spans="1:4" s="97" customFormat="1" x14ac:dyDescent="0.2">
      <c r="A2400" s="120">
        <v>412600</v>
      </c>
      <c r="B2400" s="121" t="s">
        <v>219</v>
      </c>
      <c r="C2400" s="127">
        <v>25000</v>
      </c>
      <c r="D2400" s="127">
        <v>0</v>
      </c>
    </row>
    <row r="2401" spans="1:4" s="97" customFormat="1" x14ac:dyDescent="0.2">
      <c r="A2401" s="120">
        <v>412700</v>
      </c>
      <c r="B2401" s="121" t="s">
        <v>206</v>
      </c>
      <c r="C2401" s="127">
        <v>400000</v>
      </c>
      <c r="D2401" s="127">
        <v>0</v>
      </c>
    </row>
    <row r="2402" spans="1:4" s="97" customFormat="1" x14ac:dyDescent="0.2">
      <c r="A2402" s="120">
        <v>412900</v>
      </c>
      <c r="B2402" s="121" t="s">
        <v>531</v>
      </c>
      <c r="C2402" s="127">
        <v>2000</v>
      </c>
      <c r="D2402" s="127">
        <v>0</v>
      </c>
    </row>
    <row r="2403" spans="1:4" s="97" customFormat="1" x14ac:dyDescent="0.2">
      <c r="A2403" s="120">
        <v>412900</v>
      </c>
      <c r="B2403" s="129" t="s">
        <v>299</v>
      </c>
      <c r="C2403" s="127">
        <v>3500</v>
      </c>
      <c r="D2403" s="127">
        <v>0</v>
      </c>
    </row>
    <row r="2404" spans="1:4" s="97" customFormat="1" x14ac:dyDescent="0.2">
      <c r="A2404" s="120">
        <v>412900</v>
      </c>
      <c r="B2404" s="129" t="s">
        <v>316</v>
      </c>
      <c r="C2404" s="127">
        <v>1000</v>
      </c>
      <c r="D2404" s="127">
        <v>0</v>
      </c>
    </row>
    <row r="2405" spans="1:4" s="97" customFormat="1" ht="46.5" x14ac:dyDescent="0.2">
      <c r="A2405" s="120">
        <v>412900</v>
      </c>
      <c r="B2405" s="129" t="s">
        <v>317</v>
      </c>
      <c r="C2405" s="127">
        <v>2000</v>
      </c>
      <c r="D2405" s="127">
        <v>0</v>
      </c>
    </row>
    <row r="2406" spans="1:4" s="97" customFormat="1" ht="46.5" x14ac:dyDescent="0.2">
      <c r="A2406" s="120">
        <v>412900</v>
      </c>
      <c r="B2406" s="129" t="s">
        <v>318</v>
      </c>
      <c r="C2406" s="127">
        <v>27999.999999999956</v>
      </c>
      <c r="D2406" s="127">
        <v>0</v>
      </c>
    </row>
    <row r="2407" spans="1:4" s="139" customFormat="1" x14ac:dyDescent="0.2">
      <c r="A2407" s="130">
        <v>510000</v>
      </c>
      <c r="B2407" s="128" t="s">
        <v>153</v>
      </c>
      <c r="C2407" s="138">
        <f>C2408</f>
        <v>69999.999999999985</v>
      </c>
      <c r="D2407" s="138">
        <f>D2408</f>
        <v>0</v>
      </c>
    </row>
    <row r="2408" spans="1:4" s="139" customFormat="1" x14ac:dyDescent="0.2">
      <c r="A2408" s="130">
        <v>511000</v>
      </c>
      <c r="B2408" s="128" t="s">
        <v>154</v>
      </c>
      <c r="C2408" s="138">
        <f t="shared" ref="C2408" si="299">SUM(C2409:C2410)</f>
        <v>69999.999999999985</v>
      </c>
      <c r="D2408" s="138">
        <f t="shared" ref="D2408" si="300">SUM(D2409:D2410)</f>
        <v>0</v>
      </c>
    </row>
    <row r="2409" spans="1:4" s="97" customFormat="1" ht="46.5" x14ac:dyDescent="0.2">
      <c r="A2409" s="120">
        <v>511200</v>
      </c>
      <c r="B2409" s="121" t="s">
        <v>156</v>
      </c>
      <c r="C2409" s="127">
        <v>29999.999999999985</v>
      </c>
      <c r="D2409" s="127">
        <v>0</v>
      </c>
    </row>
    <row r="2410" spans="1:4" s="97" customFormat="1" x14ac:dyDescent="0.2">
      <c r="A2410" s="120">
        <v>511300</v>
      </c>
      <c r="B2410" s="121" t="s">
        <v>157</v>
      </c>
      <c r="C2410" s="127">
        <v>40000</v>
      </c>
      <c r="D2410" s="127">
        <v>0</v>
      </c>
    </row>
    <row r="2411" spans="1:4" s="139" customFormat="1" x14ac:dyDescent="0.2">
      <c r="A2411" s="130">
        <v>630000</v>
      </c>
      <c r="B2411" s="128" t="s">
        <v>194</v>
      </c>
      <c r="C2411" s="138">
        <f t="shared" ref="C2411" si="301">C2412+C2415</f>
        <v>651200</v>
      </c>
      <c r="D2411" s="138">
        <f t="shared" ref="D2411" si="302">D2412+D2415</f>
        <v>7000000</v>
      </c>
    </row>
    <row r="2412" spans="1:4" s="139" customFormat="1" x14ac:dyDescent="0.2">
      <c r="A2412" s="130">
        <v>631000</v>
      </c>
      <c r="B2412" s="128" t="s">
        <v>126</v>
      </c>
      <c r="C2412" s="138">
        <f>C2414+C2413</f>
        <v>151200</v>
      </c>
      <c r="D2412" s="138">
        <f>D2414+D2413</f>
        <v>7000000</v>
      </c>
    </row>
    <row r="2413" spans="1:4" s="97" customFormat="1" x14ac:dyDescent="0.2">
      <c r="A2413" s="141">
        <v>631200</v>
      </c>
      <c r="B2413" s="121" t="s">
        <v>197</v>
      </c>
      <c r="C2413" s="127">
        <v>0</v>
      </c>
      <c r="D2413" s="127">
        <v>7000000</v>
      </c>
    </row>
    <row r="2414" spans="1:4" s="97" customFormat="1" x14ac:dyDescent="0.2">
      <c r="A2414" s="141">
        <v>631900</v>
      </c>
      <c r="B2414" s="121" t="s">
        <v>341</v>
      </c>
      <c r="C2414" s="127">
        <v>151200</v>
      </c>
      <c r="D2414" s="127">
        <v>0</v>
      </c>
    </row>
    <row r="2415" spans="1:4" s="139" customFormat="1" ht="46.5" x14ac:dyDescent="0.2">
      <c r="A2415" s="130">
        <v>638000</v>
      </c>
      <c r="B2415" s="128" t="s">
        <v>127</v>
      </c>
      <c r="C2415" s="138">
        <f>C2416</f>
        <v>500000</v>
      </c>
      <c r="D2415" s="138">
        <f>D2416</f>
        <v>0</v>
      </c>
    </row>
    <row r="2416" spans="1:4" s="97" customFormat="1" x14ac:dyDescent="0.2">
      <c r="A2416" s="120">
        <v>638100</v>
      </c>
      <c r="B2416" s="121" t="s">
        <v>199</v>
      </c>
      <c r="C2416" s="127">
        <v>500000</v>
      </c>
      <c r="D2416" s="127">
        <v>0</v>
      </c>
    </row>
    <row r="2417" spans="1:4" s="97" customFormat="1" x14ac:dyDescent="0.2">
      <c r="A2417" s="142"/>
      <c r="B2417" s="133" t="s">
        <v>236</v>
      </c>
      <c r="C2417" s="140">
        <f>C2390+C2407+C2411</f>
        <v>14275700</v>
      </c>
      <c r="D2417" s="140">
        <f>D2390+D2407+D2411</f>
        <v>7000000</v>
      </c>
    </row>
    <row r="2418" spans="1:4" s="97" customFormat="1" x14ac:dyDescent="0.2">
      <c r="A2418" s="108"/>
      <c r="B2418" s="109"/>
      <c r="C2418" s="110"/>
      <c r="D2418" s="110"/>
    </row>
    <row r="2419" spans="1:4" s="97" customFormat="1" x14ac:dyDescent="0.2">
      <c r="A2419" s="118"/>
      <c r="B2419" s="109"/>
      <c r="C2419" s="137"/>
      <c r="D2419" s="137"/>
    </row>
    <row r="2420" spans="1:4" s="97" customFormat="1" x14ac:dyDescent="0.2">
      <c r="A2420" s="120" t="s">
        <v>625</v>
      </c>
      <c r="B2420" s="128"/>
      <c r="C2420" s="137"/>
      <c r="D2420" s="137"/>
    </row>
    <row r="2421" spans="1:4" s="97" customFormat="1" x14ac:dyDescent="0.2">
      <c r="A2421" s="120" t="s">
        <v>249</v>
      </c>
      <c r="B2421" s="128"/>
      <c r="C2421" s="137"/>
      <c r="D2421" s="137"/>
    </row>
    <row r="2422" spans="1:4" s="97" customFormat="1" x14ac:dyDescent="0.2">
      <c r="A2422" s="120" t="s">
        <v>393</v>
      </c>
      <c r="B2422" s="128"/>
      <c r="C2422" s="137"/>
      <c r="D2422" s="137"/>
    </row>
    <row r="2423" spans="1:4" s="97" customFormat="1" x14ac:dyDescent="0.2">
      <c r="A2423" s="120" t="s">
        <v>530</v>
      </c>
      <c r="B2423" s="128"/>
      <c r="C2423" s="137"/>
      <c r="D2423" s="137"/>
    </row>
    <row r="2424" spans="1:4" s="97" customFormat="1" x14ac:dyDescent="0.2">
      <c r="A2424" s="120"/>
      <c r="B2424" s="122"/>
      <c r="C2424" s="110"/>
      <c r="D2424" s="110"/>
    </row>
    <row r="2425" spans="1:4" s="97" customFormat="1" x14ac:dyDescent="0.2">
      <c r="A2425" s="130">
        <v>410000</v>
      </c>
      <c r="B2425" s="124" t="s">
        <v>87</v>
      </c>
      <c r="C2425" s="138">
        <f t="shared" ref="C2425" si="303">C2426+C2431</f>
        <v>1553100</v>
      </c>
      <c r="D2425" s="138">
        <f t="shared" ref="D2425" si="304">D2426+D2431</f>
        <v>0</v>
      </c>
    </row>
    <row r="2426" spans="1:4" s="97" customFormat="1" x14ac:dyDescent="0.2">
      <c r="A2426" s="130">
        <v>411000</v>
      </c>
      <c r="B2426" s="124" t="s">
        <v>204</v>
      </c>
      <c r="C2426" s="138">
        <f t="shared" ref="C2426" si="305">SUM(C2427:C2430)</f>
        <v>1336200</v>
      </c>
      <c r="D2426" s="138">
        <f t="shared" ref="D2426" si="306">SUM(D2427:D2430)</f>
        <v>0</v>
      </c>
    </row>
    <row r="2427" spans="1:4" s="97" customFormat="1" x14ac:dyDescent="0.2">
      <c r="A2427" s="120">
        <v>411100</v>
      </c>
      <c r="B2427" s="121" t="s">
        <v>88</v>
      </c>
      <c r="C2427" s="127">
        <v>1233600</v>
      </c>
      <c r="D2427" s="127">
        <v>0</v>
      </c>
    </row>
    <row r="2428" spans="1:4" s="97" customFormat="1" ht="46.5" x14ac:dyDescent="0.2">
      <c r="A2428" s="120">
        <v>411200</v>
      </c>
      <c r="B2428" s="121" t="s">
        <v>217</v>
      </c>
      <c r="C2428" s="127">
        <v>62000</v>
      </c>
      <c r="D2428" s="127">
        <v>0</v>
      </c>
    </row>
    <row r="2429" spans="1:4" s="97" customFormat="1" ht="46.5" x14ac:dyDescent="0.2">
      <c r="A2429" s="120">
        <v>411300</v>
      </c>
      <c r="B2429" s="121" t="s">
        <v>89</v>
      </c>
      <c r="C2429" s="127">
        <v>10600</v>
      </c>
      <c r="D2429" s="127">
        <v>0</v>
      </c>
    </row>
    <row r="2430" spans="1:4" s="97" customFormat="1" x14ac:dyDescent="0.2">
      <c r="A2430" s="120">
        <v>411400</v>
      </c>
      <c r="B2430" s="121" t="s">
        <v>90</v>
      </c>
      <c r="C2430" s="127">
        <v>30000</v>
      </c>
      <c r="D2430" s="127">
        <v>0</v>
      </c>
    </row>
    <row r="2431" spans="1:4" s="97" customFormat="1" x14ac:dyDescent="0.2">
      <c r="A2431" s="130">
        <v>412000</v>
      </c>
      <c r="B2431" s="128" t="s">
        <v>209</v>
      </c>
      <c r="C2431" s="138">
        <f>SUM(C2432:C2439)</f>
        <v>216900</v>
      </c>
      <c r="D2431" s="138">
        <f>SUM(D2432:D2439)</f>
        <v>0</v>
      </c>
    </row>
    <row r="2432" spans="1:4" s="97" customFormat="1" ht="46.5" x14ac:dyDescent="0.2">
      <c r="A2432" s="120">
        <v>412200</v>
      </c>
      <c r="B2432" s="121" t="s">
        <v>218</v>
      </c>
      <c r="C2432" s="127">
        <v>115000</v>
      </c>
      <c r="D2432" s="127">
        <v>0</v>
      </c>
    </row>
    <row r="2433" spans="1:4" s="97" customFormat="1" x14ac:dyDescent="0.2">
      <c r="A2433" s="120">
        <v>412300</v>
      </c>
      <c r="B2433" s="121" t="s">
        <v>92</v>
      </c>
      <c r="C2433" s="127">
        <v>16000</v>
      </c>
      <c r="D2433" s="127">
        <v>0</v>
      </c>
    </row>
    <row r="2434" spans="1:4" s="97" customFormat="1" x14ac:dyDescent="0.2">
      <c r="A2434" s="120">
        <v>412500</v>
      </c>
      <c r="B2434" s="121" t="s">
        <v>94</v>
      </c>
      <c r="C2434" s="127">
        <v>2000</v>
      </c>
      <c r="D2434" s="127">
        <v>0</v>
      </c>
    </row>
    <row r="2435" spans="1:4" s="97" customFormat="1" x14ac:dyDescent="0.2">
      <c r="A2435" s="120">
        <v>412600</v>
      </c>
      <c r="B2435" s="121" t="s">
        <v>219</v>
      </c>
      <c r="C2435" s="127">
        <v>3000</v>
      </c>
      <c r="D2435" s="127">
        <v>0</v>
      </c>
    </row>
    <row r="2436" spans="1:4" s="97" customFormat="1" x14ac:dyDescent="0.2">
      <c r="A2436" s="120">
        <v>412700</v>
      </c>
      <c r="B2436" s="121" t="s">
        <v>206</v>
      </c>
      <c r="C2436" s="127">
        <v>74000</v>
      </c>
      <c r="D2436" s="127">
        <v>0</v>
      </c>
    </row>
    <row r="2437" spans="1:4" s="97" customFormat="1" x14ac:dyDescent="0.2">
      <c r="A2437" s="120">
        <v>412900</v>
      </c>
      <c r="B2437" s="121" t="s">
        <v>531</v>
      </c>
      <c r="C2437" s="127">
        <v>1000</v>
      </c>
      <c r="D2437" s="127">
        <v>0</v>
      </c>
    </row>
    <row r="2438" spans="1:4" s="97" customFormat="1" x14ac:dyDescent="0.2">
      <c r="A2438" s="120">
        <v>412900</v>
      </c>
      <c r="B2438" s="121" t="s">
        <v>299</v>
      </c>
      <c r="C2438" s="127">
        <v>3400</v>
      </c>
      <c r="D2438" s="127">
        <v>0</v>
      </c>
    </row>
    <row r="2439" spans="1:4" s="97" customFormat="1" ht="46.5" x14ac:dyDescent="0.2">
      <c r="A2439" s="120">
        <v>412900</v>
      </c>
      <c r="B2439" s="129" t="s">
        <v>318</v>
      </c>
      <c r="C2439" s="127">
        <v>2500</v>
      </c>
      <c r="D2439" s="127">
        <v>0</v>
      </c>
    </row>
    <row r="2440" spans="1:4" s="139" customFormat="1" x14ac:dyDescent="0.2">
      <c r="A2440" s="130">
        <v>510000</v>
      </c>
      <c r="B2440" s="128" t="s">
        <v>153</v>
      </c>
      <c r="C2440" s="138">
        <f t="shared" ref="C2440:C2441" si="307">C2441</f>
        <v>5000</v>
      </c>
      <c r="D2440" s="138">
        <f t="shared" ref="D2440:D2441" si="308">D2441</f>
        <v>0</v>
      </c>
    </row>
    <row r="2441" spans="1:4" s="139" customFormat="1" x14ac:dyDescent="0.2">
      <c r="A2441" s="130">
        <v>511000</v>
      </c>
      <c r="B2441" s="128" t="s">
        <v>154</v>
      </c>
      <c r="C2441" s="138">
        <f t="shared" si="307"/>
        <v>5000</v>
      </c>
      <c r="D2441" s="138">
        <f t="shared" si="308"/>
        <v>0</v>
      </c>
    </row>
    <row r="2442" spans="1:4" s="97" customFormat="1" x14ac:dyDescent="0.2">
      <c r="A2442" s="120">
        <v>511300</v>
      </c>
      <c r="B2442" s="121" t="s">
        <v>157</v>
      </c>
      <c r="C2442" s="127">
        <v>5000</v>
      </c>
      <c r="D2442" s="127">
        <v>0</v>
      </c>
    </row>
    <row r="2443" spans="1:4" s="139" customFormat="1" x14ac:dyDescent="0.2">
      <c r="A2443" s="130">
        <v>630000</v>
      </c>
      <c r="B2443" s="128" t="s">
        <v>194</v>
      </c>
      <c r="C2443" s="138">
        <f>C2444</f>
        <v>0</v>
      </c>
      <c r="D2443" s="138">
        <f>D2444</f>
        <v>328000</v>
      </c>
    </row>
    <row r="2444" spans="1:4" s="139" customFormat="1" x14ac:dyDescent="0.2">
      <c r="A2444" s="130">
        <v>631000</v>
      </c>
      <c r="B2444" s="128" t="s">
        <v>126</v>
      </c>
      <c r="C2444" s="138">
        <f>0+C2445</f>
        <v>0</v>
      </c>
      <c r="D2444" s="138">
        <f>0+D2445</f>
        <v>328000</v>
      </c>
    </row>
    <row r="2445" spans="1:4" s="97" customFormat="1" x14ac:dyDescent="0.2">
      <c r="A2445" s="141">
        <v>631200</v>
      </c>
      <c r="B2445" s="121" t="s">
        <v>197</v>
      </c>
      <c r="C2445" s="127">
        <v>0</v>
      </c>
      <c r="D2445" s="127">
        <v>328000</v>
      </c>
    </row>
    <row r="2446" spans="1:4" s="97" customFormat="1" x14ac:dyDescent="0.2">
      <c r="A2446" s="142"/>
      <c r="B2446" s="133" t="s">
        <v>236</v>
      </c>
      <c r="C2446" s="140">
        <f>C2425+C2440+C2443</f>
        <v>1558100</v>
      </c>
      <c r="D2446" s="140">
        <f>D2425+D2440+D2443</f>
        <v>328000</v>
      </c>
    </row>
    <row r="2447" spans="1:4" s="97" customFormat="1" x14ac:dyDescent="0.2">
      <c r="A2447" s="108"/>
      <c r="B2447" s="109"/>
      <c r="C2447" s="137"/>
      <c r="D2447" s="137"/>
    </row>
    <row r="2448" spans="1:4" s="97" customFormat="1" x14ac:dyDescent="0.2">
      <c r="A2448" s="118"/>
      <c r="B2448" s="109"/>
      <c r="C2448" s="137"/>
      <c r="D2448" s="137"/>
    </row>
    <row r="2449" spans="1:4" s="97" customFormat="1" x14ac:dyDescent="0.2">
      <c r="A2449" s="120" t="s">
        <v>626</v>
      </c>
      <c r="B2449" s="128"/>
      <c r="C2449" s="137"/>
      <c r="D2449" s="137"/>
    </row>
    <row r="2450" spans="1:4" s="97" customFormat="1" x14ac:dyDescent="0.2">
      <c r="A2450" s="120" t="s">
        <v>249</v>
      </c>
      <c r="B2450" s="128"/>
      <c r="C2450" s="137"/>
      <c r="D2450" s="137"/>
    </row>
    <row r="2451" spans="1:4" s="97" customFormat="1" x14ac:dyDescent="0.2">
      <c r="A2451" s="120" t="s">
        <v>394</v>
      </c>
      <c r="B2451" s="128"/>
      <c r="C2451" s="137"/>
      <c r="D2451" s="137"/>
    </row>
    <row r="2452" spans="1:4" s="97" customFormat="1" x14ac:dyDescent="0.2">
      <c r="A2452" s="120" t="s">
        <v>530</v>
      </c>
      <c r="B2452" s="128"/>
      <c r="C2452" s="137"/>
      <c r="D2452" s="137"/>
    </row>
    <row r="2453" spans="1:4" s="97" customFormat="1" x14ac:dyDescent="0.2">
      <c r="A2453" s="120"/>
      <c r="B2453" s="122"/>
      <c r="C2453" s="110"/>
      <c r="D2453" s="110"/>
    </row>
    <row r="2454" spans="1:4" s="97" customFormat="1" x14ac:dyDescent="0.2">
      <c r="A2454" s="130">
        <v>410000</v>
      </c>
      <c r="B2454" s="124" t="s">
        <v>87</v>
      </c>
      <c r="C2454" s="138">
        <f t="shared" ref="C2454" si="309">C2455+C2460</f>
        <v>1513000</v>
      </c>
      <c r="D2454" s="138">
        <f t="shared" ref="D2454" si="310">D2455+D2460</f>
        <v>0</v>
      </c>
    </row>
    <row r="2455" spans="1:4" s="97" customFormat="1" x14ac:dyDescent="0.2">
      <c r="A2455" s="130">
        <v>411000</v>
      </c>
      <c r="B2455" s="124" t="s">
        <v>204</v>
      </c>
      <c r="C2455" s="138">
        <f t="shared" ref="C2455" si="311">SUM(C2456:C2459)</f>
        <v>1305500</v>
      </c>
      <c r="D2455" s="138">
        <f t="shared" ref="D2455" si="312">SUM(D2456:D2459)</f>
        <v>0</v>
      </c>
    </row>
    <row r="2456" spans="1:4" s="97" customFormat="1" x14ac:dyDescent="0.2">
      <c r="A2456" s="120">
        <v>411100</v>
      </c>
      <c r="B2456" s="121" t="s">
        <v>88</v>
      </c>
      <c r="C2456" s="127">
        <v>1196000</v>
      </c>
      <c r="D2456" s="127">
        <v>0</v>
      </c>
    </row>
    <row r="2457" spans="1:4" s="97" customFormat="1" ht="46.5" x14ac:dyDescent="0.2">
      <c r="A2457" s="120">
        <v>411200</v>
      </c>
      <c r="B2457" s="121" t="s">
        <v>217</v>
      </c>
      <c r="C2457" s="127">
        <v>54000</v>
      </c>
      <c r="D2457" s="127">
        <v>0</v>
      </c>
    </row>
    <row r="2458" spans="1:4" s="97" customFormat="1" ht="46.5" x14ac:dyDescent="0.2">
      <c r="A2458" s="120">
        <v>411300</v>
      </c>
      <c r="B2458" s="121" t="s">
        <v>89</v>
      </c>
      <c r="C2458" s="127">
        <v>39500</v>
      </c>
      <c r="D2458" s="127">
        <v>0</v>
      </c>
    </row>
    <row r="2459" spans="1:4" s="97" customFormat="1" x14ac:dyDescent="0.2">
      <c r="A2459" s="120">
        <v>411400</v>
      </c>
      <c r="B2459" s="121" t="s">
        <v>90</v>
      </c>
      <c r="C2459" s="127">
        <v>16000</v>
      </c>
      <c r="D2459" s="127">
        <v>0</v>
      </c>
    </row>
    <row r="2460" spans="1:4" s="97" customFormat="1" x14ac:dyDescent="0.2">
      <c r="A2460" s="130">
        <v>412000</v>
      </c>
      <c r="B2460" s="128" t="s">
        <v>209</v>
      </c>
      <c r="C2460" s="138">
        <f>SUM(C2461:C2470)</f>
        <v>207500</v>
      </c>
      <c r="D2460" s="138">
        <f>SUM(D2461:D2470)</f>
        <v>0</v>
      </c>
    </row>
    <row r="2461" spans="1:4" s="97" customFormat="1" ht="46.5" x14ac:dyDescent="0.2">
      <c r="A2461" s="120">
        <v>412200</v>
      </c>
      <c r="B2461" s="121" t="s">
        <v>218</v>
      </c>
      <c r="C2461" s="127">
        <v>120000</v>
      </c>
      <c r="D2461" s="127">
        <v>0</v>
      </c>
    </row>
    <row r="2462" spans="1:4" s="97" customFormat="1" x14ac:dyDescent="0.2">
      <c r="A2462" s="120">
        <v>412300</v>
      </c>
      <c r="B2462" s="121" t="s">
        <v>92</v>
      </c>
      <c r="C2462" s="127">
        <v>23999.999999999993</v>
      </c>
      <c r="D2462" s="127">
        <v>0</v>
      </c>
    </row>
    <row r="2463" spans="1:4" s="97" customFormat="1" x14ac:dyDescent="0.2">
      <c r="A2463" s="120">
        <v>412500</v>
      </c>
      <c r="B2463" s="121" t="s">
        <v>94</v>
      </c>
      <c r="C2463" s="127">
        <v>5000</v>
      </c>
      <c r="D2463" s="127">
        <v>0</v>
      </c>
    </row>
    <row r="2464" spans="1:4" s="97" customFormat="1" x14ac:dyDescent="0.2">
      <c r="A2464" s="120">
        <v>412600</v>
      </c>
      <c r="B2464" s="121" t="s">
        <v>219</v>
      </c>
      <c r="C2464" s="127">
        <v>3300</v>
      </c>
      <c r="D2464" s="127">
        <v>0</v>
      </c>
    </row>
    <row r="2465" spans="1:4" s="97" customFormat="1" x14ac:dyDescent="0.2">
      <c r="A2465" s="120">
        <v>412700</v>
      </c>
      <c r="B2465" s="121" t="s">
        <v>206</v>
      </c>
      <c r="C2465" s="127">
        <v>48000</v>
      </c>
      <c r="D2465" s="127">
        <v>0</v>
      </c>
    </row>
    <row r="2466" spans="1:4" s="97" customFormat="1" x14ac:dyDescent="0.2">
      <c r="A2466" s="120">
        <v>412900</v>
      </c>
      <c r="B2466" s="121" t="s">
        <v>531</v>
      </c>
      <c r="C2466" s="127">
        <v>1700</v>
      </c>
      <c r="D2466" s="127">
        <v>0</v>
      </c>
    </row>
    <row r="2467" spans="1:4" s="97" customFormat="1" x14ac:dyDescent="0.2">
      <c r="A2467" s="120">
        <v>412900</v>
      </c>
      <c r="B2467" s="129" t="s">
        <v>299</v>
      </c>
      <c r="C2467" s="127">
        <v>1200</v>
      </c>
      <c r="D2467" s="127">
        <v>0</v>
      </c>
    </row>
    <row r="2468" spans="1:4" s="97" customFormat="1" x14ac:dyDescent="0.2">
      <c r="A2468" s="120">
        <v>412900</v>
      </c>
      <c r="B2468" s="129" t="s">
        <v>316</v>
      </c>
      <c r="C2468" s="127">
        <v>500</v>
      </c>
      <c r="D2468" s="127">
        <v>0</v>
      </c>
    </row>
    <row r="2469" spans="1:4" s="97" customFormat="1" ht="46.5" x14ac:dyDescent="0.2">
      <c r="A2469" s="120">
        <v>412900</v>
      </c>
      <c r="B2469" s="129" t="s">
        <v>317</v>
      </c>
      <c r="C2469" s="127">
        <v>1300</v>
      </c>
      <c r="D2469" s="127">
        <v>0</v>
      </c>
    </row>
    <row r="2470" spans="1:4" s="97" customFormat="1" ht="46.5" x14ac:dyDescent="0.2">
      <c r="A2470" s="120">
        <v>412900</v>
      </c>
      <c r="B2470" s="129" t="s">
        <v>318</v>
      </c>
      <c r="C2470" s="127">
        <v>2500</v>
      </c>
      <c r="D2470" s="127">
        <v>0</v>
      </c>
    </row>
    <row r="2471" spans="1:4" s="139" customFormat="1" x14ac:dyDescent="0.2">
      <c r="A2471" s="130">
        <v>510000</v>
      </c>
      <c r="B2471" s="128" t="s">
        <v>153</v>
      </c>
      <c r="C2471" s="138">
        <f>C2472+0</f>
        <v>8000</v>
      </c>
      <c r="D2471" s="138">
        <f>D2472+0</f>
        <v>0</v>
      </c>
    </row>
    <row r="2472" spans="1:4" s="139" customFormat="1" x14ac:dyDescent="0.2">
      <c r="A2472" s="130">
        <v>511000</v>
      </c>
      <c r="B2472" s="128" t="s">
        <v>154</v>
      </c>
      <c r="C2472" s="138">
        <f>SUM(C2473:C2474)</f>
        <v>8000</v>
      </c>
      <c r="D2472" s="138">
        <f>SUM(D2473:D2474)</f>
        <v>0</v>
      </c>
    </row>
    <row r="2473" spans="1:4" s="97" customFormat="1" ht="46.5" x14ac:dyDescent="0.2">
      <c r="A2473" s="120">
        <v>511200</v>
      </c>
      <c r="B2473" s="121" t="s">
        <v>156</v>
      </c>
      <c r="C2473" s="127">
        <v>400</v>
      </c>
      <c r="D2473" s="127">
        <v>0</v>
      </c>
    </row>
    <row r="2474" spans="1:4" s="97" customFormat="1" x14ac:dyDescent="0.2">
      <c r="A2474" s="120">
        <v>511300</v>
      </c>
      <c r="B2474" s="121" t="s">
        <v>157</v>
      </c>
      <c r="C2474" s="127">
        <v>7600</v>
      </c>
      <c r="D2474" s="127">
        <v>0</v>
      </c>
    </row>
    <row r="2475" spans="1:4" s="139" customFormat="1" x14ac:dyDescent="0.2">
      <c r="A2475" s="130">
        <v>630000</v>
      </c>
      <c r="B2475" s="128" t="s">
        <v>194</v>
      </c>
      <c r="C2475" s="138">
        <f>C2476+C2478</f>
        <v>20000</v>
      </c>
      <c r="D2475" s="138">
        <f>D2476+D2478</f>
        <v>1500000</v>
      </c>
    </row>
    <row r="2476" spans="1:4" s="139" customFormat="1" x14ac:dyDescent="0.2">
      <c r="A2476" s="130">
        <v>631000</v>
      </c>
      <c r="B2476" s="128" t="s">
        <v>126</v>
      </c>
      <c r="C2476" s="138">
        <f>0+C2477</f>
        <v>0</v>
      </c>
      <c r="D2476" s="138">
        <f>0+D2477</f>
        <v>1500000</v>
      </c>
    </row>
    <row r="2477" spans="1:4" s="97" customFormat="1" x14ac:dyDescent="0.2">
      <c r="A2477" s="141">
        <v>631200</v>
      </c>
      <c r="B2477" s="121" t="s">
        <v>197</v>
      </c>
      <c r="C2477" s="127">
        <v>0</v>
      </c>
      <c r="D2477" s="127">
        <v>1500000</v>
      </c>
    </row>
    <row r="2478" spans="1:4" s="139" customFormat="1" ht="46.5" x14ac:dyDescent="0.2">
      <c r="A2478" s="130">
        <v>638000</v>
      </c>
      <c r="B2478" s="128" t="s">
        <v>127</v>
      </c>
      <c r="C2478" s="138">
        <f>C2479</f>
        <v>20000</v>
      </c>
      <c r="D2478" s="138">
        <f>D2479</f>
        <v>0</v>
      </c>
    </row>
    <row r="2479" spans="1:4" s="97" customFormat="1" x14ac:dyDescent="0.2">
      <c r="A2479" s="120">
        <v>638100</v>
      </c>
      <c r="B2479" s="121" t="s">
        <v>199</v>
      </c>
      <c r="C2479" s="127">
        <v>20000</v>
      </c>
      <c r="D2479" s="127">
        <v>0</v>
      </c>
    </row>
    <row r="2480" spans="1:4" s="97" customFormat="1" x14ac:dyDescent="0.2">
      <c r="A2480" s="142"/>
      <c r="B2480" s="133" t="s">
        <v>236</v>
      </c>
      <c r="C2480" s="140">
        <f>C2454+C2471+C2475</f>
        <v>1541000</v>
      </c>
      <c r="D2480" s="140">
        <f>D2454+D2471+D2475</f>
        <v>1500000</v>
      </c>
    </row>
    <row r="2481" spans="1:4" s="97" customFormat="1" x14ac:dyDescent="0.2">
      <c r="A2481" s="108"/>
      <c r="B2481" s="109"/>
      <c r="C2481" s="110"/>
      <c r="D2481" s="110"/>
    </row>
    <row r="2482" spans="1:4" s="97" customFormat="1" x14ac:dyDescent="0.2">
      <c r="A2482" s="118"/>
      <c r="B2482" s="109"/>
      <c r="C2482" s="137"/>
      <c r="D2482" s="137"/>
    </row>
    <row r="2483" spans="1:4" s="97" customFormat="1" x14ac:dyDescent="0.2">
      <c r="A2483" s="120" t="s">
        <v>627</v>
      </c>
      <c r="B2483" s="128"/>
      <c r="C2483" s="137"/>
      <c r="D2483" s="137"/>
    </row>
    <row r="2484" spans="1:4" s="97" customFormat="1" x14ac:dyDescent="0.2">
      <c r="A2484" s="120" t="s">
        <v>249</v>
      </c>
      <c r="B2484" s="128"/>
      <c r="C2484" s="137"/>
      <c r="D2484" s="137"/>
    </row>
    <row r="2485" spans="1:4" s="97" customFormat="1" x14ac:dyDescent="0.2">
      <c r="A2485" s="120" t="s">
        <v>395</v>
      </c>
      <c r="B2485" s="128"/>
      <c r="C2485" s="137"/>
      <c r="D2485" s="137"/>
    </row>
    <row r="2486" spans="1:4" s="97" customFormat="1" x14ac:dyDescent="0.2">
      <c r="A2486" s="120" t="s">
        <v>530</v>
      </c>
      <c r="B2486" s="128"/>
      <c r="C2486" s="137"/>
      <c r="D2486" s="137"/>
    </row>
    <row r="2487" spans="1:4" s="97" customFormat="1" x14ac:dyDescent="0.2">
      <c r="A2487" s="120"/>
      <c r="B2487" s="122"/>
      <c r="C2487" s="110"/>
      <c r="D2487" s="110"/>
    </row>
    <row r="2488" spans="1:4" s="97" customFormat="1" x14ac:dyDescent="0.2">
      <c r="A2488" s="130">
        <v>410000</v>
      </c>
      <c r="B2488" s="124" t="s">
        <v>87</v>
      </c>
      <c r="C2488" s="138">
        <f t="shared" ref="C2488" si="313">C2489+C2494</f>
        <v>2552500.0000000005</v>
      </c>
      <c r="D2488" s="138">
        <f t="shared" ref="D2488" si="314">D2489+D2494</f>
        <v>0</v>
      </c>
    </row>
    <row r="2489" spans="1:4" s="97" customFormat="1" x14ac:dyDescent="0.2">
      <c r="A2489" s="130">
        <v>411000</v>
      </c>
      <c r="B2489" s="124" t="s">
        <v>204</v>
      </c>
      <c r="C2489" s="138">
        <f t="shared" ref="C2489" si="315">SUM(C2490:C2493)</f>
        <v>2155500</v>
      </c>
      <c r="D2489" s="138">
        <f t="shared" ref="D2489" si="316">SUM(D2490:D2493)</f>
        <v>0</v>
      </c>
    </row>
    <row r="2490" spans="1:4" s="97" customFormat="1" x14ac:dyDescent="0.2">
      <c r="A2490" s="120">
        <v>411100</v>
      </c>
      <c r="B2490" s="121" t="s">
        <v>88</v>
      </c>
      <c r="C2490" s="127">
        <v>1985000</v>
      </c>
      <c r="D2490" s="127">
        <v>0</v>
      </c>
    </row>
    <row r="2491" spans="1:4" s="97" customFormat="1" ht="46.5" x14ac:dyDescent="0.2">
      <c r="A2491" s="120">
        <v>411200</v>
      </c>
      <c r="B2491" s="121" t="s">
        <v>217</v>
      </c>
      <c r="C2491" s="127">
        <v>102000</v>
      </c>
      <c r="D2491" s="127">
        <v>0</v>
      </c>
    </row>
    <row r="2492" spans="1:4" s="97" customFormat="1" ht="46.5" x14ac:dyDescent="0.2">
      <c r="A2492" s="120">
        <v>411300</v>
      </c>
      <c r="B2492" s="121" t="s">
        <v>89</v>
      </c>
      <c r="C2492" s="127">
        <v>30000</v>
      </c>
      <c r="D2492" s="127">
        <v>0</v>
      </c>
    </row>
    <row r="2493" spans="1:4" s="97" customFormat="1" x14ac:dyDescent="0.2">
      <c r="A2493" s="120">
        <v>411400</v>
      </c>
      <c r="B2493" s="121" t="s">
        <v>90</v>
      </c>
      <c r="C2493" s="127">
        <v>38500</v>
      </c>
      <c r="D2493" s="127">
        <v>0</v>
      </c>
    </row>
    <row r="2494" spans="1:4" s="97" customFormat="1" x14ac:dyDescent="0.2">
      <c r="A2494" s="130">
        <v>412000</v>
      </c>
      <c r="B2494" s="128" t="s">
        <v>209</v>
      </c>
      <c r="C2494" s="138">
        <f>SUM(C2495:C2504)</f>
        <v>397000.00000000035</v>
      </c>
      <c r="D2494" s="138">
        <f>SUM(D2495:D2504)</f>
        <v>0</v>
      </c>
    </row>
    <row r="2495" spans="1:4" s="97" customFormat="1" ht="46.5" x14ac:dyDescent="0.2">
      <c r="A2495" s="120">
        <v>412200</v>
      </c>
      <c r="B2495" s="121" t="s">
        <v>218</v>
      </c>
      <c r="C2495" s="127">
        <v>200000.00000000035</v>
      </c>
      <c r="D2495" s="127">
        <v>0</v>
      </c>
    </row>
    <row r="2496" spans="1:4" s="97" customFormat="1" x14ac:dyDescent="0.2">
      <c r="A2496" s="120">
        <v>412300</v>
      </c>
      <c r="B2496" s="121" t="s">
        <v>92</v>
      </c>
      <c r="C2496" s="127">
        <v>63000.000000000029</v>
      </c>
      <c r="D2496" s="127">
        <v>0</v>
      </c>
    </row>
    <row r="2497" spans="1:4" s="97" customFormat="1" x14ac:dyDescent="0.2">
      <c r="A2497" s="120">
        <v>412500</v>
      </c>
      <c r="B2497" s="121" t="s">
        <v>94</v>
      </c>
      <c r="C2497" s="127">
        <v>8000</v>
      </c>
      <c r="D2497" s="127">
        <v>0</v>
      </c>
    </row>
    <row r="2498" spans="1:4" s="97" customFormat="1" x14ac:dyDescent="0.2">
      <c r="A2498" s="120">
        <v>412600</v>
      </c>
      <c r="B2498" s="121" t="s">
        <v>219</v>
      </c>
      <c r="C2498" s="127">
        <v>24000</v>
      </c>
      <c r="D2498" s="127">
        <v>0</v>
      </c>
    </row>
    <row r="2499" spans="1:4" s="97" customFormat="1" x14ac:dyDescent="0.2">
      <c r="A2499" s="120">
        <v>412700</v>
      </c>
      <c r="B2499" s="121" t="s">
        <v>206</v>
      </c>
      <c r="C2499" s="127">
        <v>91800</v>
      </c>
      <c r="D2499" s="127">
        <v>0</v>
      </c>
    </row>
    <row r="2500" spans="1:4" s="97" customFormat="1" x14ac:dyDescent="0.2">
      <c r="A2500" s="120">
        <v>412900</v>
      </c>
      <c r="B2500" s="129" t="s">
        <v>299</v>
      </c>
      <c r="C2500" s="127">
        <v>2000</v>
      </c>
      <c r="D2500" s="127">
        <v>0</v>
      </c>
    </row>
    <row r="2501" spans="1:4" s="97" customFormat="1" x14ac:dyDescent="0.2">
      <c r="A2501" s="120">
        <v>412900</v>
      </c>
      <c r="B2501" s="129" t="s">
        <v>316</v>
      </c>
      <c r="C2501" s="127">
        <v>1000</v>
      </c>
      <c r="D2501" s="127">
        <v>0</v>
      </c>
    </row>
    <row r="2502" spans="1:4" s="97" customFormat="1" ht="46.5" x14ac:dyDescent="0.2">
      <c r="A2502" s="120">
        <v>412900</v>
      </c>
      <c r="B2502" s="129" t="s">
        <v>317</v>
      </c>
      <c r="C2502" s="127">
        <v>3000</v>
      </c>
      <c r="D2502" s="127">
        <v>0</v>
      </c>
    </row>
    <row r="2503" spans="1:4" s="97" customFormat="1" ht="46.5" x14ac:dyDescent="0.2">
      <c r="A2503" s="120">
        <v>412900</v>
      </c>
      <c r="B2503" s="129" t="s">
        <v>318</v>
      </c>
      <c r="C2503" s="127">
        <v>4000</v>
      </c>
      <c r="D2503" s="127">
        <v>0</v>
      </c>
    </row>
    <row r="2504" spans="1:4" s="97" customFormat="1" x14ac:dyDescent="0.2">
      <c r="A2504" s="120">
        <v>412900</v>
      </c>
      <c r="B2504" s="121" t="s">
        <v>301</v>
      </c>
      <c r="C2504" s="127">
        <v>200</v>
      </c>
      <c r="D2504" s="127">
        <v>0</v>
      </c>
    </row>
    <row r="2505" spans="1:4" s="139" customFormat="1" x14ac:dyDescent="0.2">
      <c r="A2505" s="130">
        <v>510000</v>
      </c>
      <c r="B2505" s="128" t="s">
        <v>153</v>
      </c>
      <c r="C2505" s="138">
        <f>C2506</f>
        <v>10000</v>
      </c>
      <c r="D2505" s="138">
        <f>D2506</f>
        <v>0</v>
      </c>
    </row>
    <row r="2506" spans="1:4" s="139" customFormat="1" x14ac:dyDescent="0.2">
      <c r="A2506" s="130">
        <v>511000</v>
      </c>
      <c r="B2506" s="128" t="s">
        <v>154</v>
      </c>
      <c r="C2506" s="138">
        <f>SUM(C2507:C2507)</f>
        <v>10000</v>
      </c>
      <c r="D2506" s="138">
        <f>SUM(D2507:D2507)</f>
        <v>0</v>
      </c>
    </row>
    <row r="2507" spans="1:4" s="97" customFormat="1" x14ac:dyDescent="0.2">
      <c r="A2507" s="120">
        <v>511300</v>
      </c>
      <c r="B2507" s="121" t="s">
        <v>157</v>
      </c>
      <c r="C2507" s="127">
        <v>10000</v>
      </c>
      <c r="D2507" s="127">
        <v>0</v>
      </c>
    </row>
    <row r="2508" spans="1:4" s="139" customFormat="1" x14ac:dyDescent="0.2">
      <c r="A2508" s="130">
        <v>630000</v>
      </c>
      <c r="B2508" s="128" t="s">
        <v>194</v>
      </c>
      <c r="C2508" s="138">
        <f>C2509+C2511</f>
        <v>20000</v>
      </c>
      <c r="D2508" s="138">
        <f>D2509+D2511</f>
        <v>3500000</v>
      </c>
    </row>
    <row r="2509" spans="1:4" s="139" customFormat="1" x14ac:dyDescent="0.2">
      <c r="A2509" s="130">
        <v>631000</v>
      </c>
      <c r="B2509" s="128" t="s">
        <v>126</v>
      </c>
      <c r="C2509" s="138">
        <f>0+C2510</f>
        <v>0</v>
      </c>
      <c r="D2509" s="138">
        <f>0+D2510</f>
        <v>3500000</v>
      </c>
    </row>
    <row r="2510" spans="1:4" s="97" customFormat="1" x14ac:dyDescent="0.2">
      <c r="A2510" s="141">
        <v>631200</v>
      </c>
      <c r="B2510" s="121" t="s">
        <v>197</v>
      </c>
      <c r="C2510" s="127">
        <v>0</v>
      </c>
      <c r="D2510" s="127">
        <v>3500000</v>
      </c>
    </row>
    <row r="2511" spans="1:4" s="139" customFormat="1" ht="46.5" x14ac:dyDescent="0.2">
      <c r="A2511" s="130">
        <v>638000</v>
      </c>
      <c r="B2511" s="128" t="s">
        <v>127</v>
      </c>
      <c r="C2511" s="138">
        <f>C2512</f>
        <v>20000</v>
      </c>
      <c r="D2511" s="138">
        <f>D2512</f>
        <v>0</v>
      </c>
    </row>
    <row r="2512" spans="1:4" s="97" customFormat="1" x14ac:dyDescent="0.2">
      <c r="A2512" s="120">
        <v>638100</v>
      </c>
      <c r="B2512" s="121" t="s">
        <v>199</v>
      </c>
      <c r="C2512" s="127">
        <v>20000</v>
      </c>
      <c r="D2512" s="127">
        <v>0</v>
      </c>
    </row>
    <row r="2513" spans="1:4" s="97" customFormat="1" x14ac:dyDescent="0.2">
      <c r="A2513" s="142"/>
      <c r="B2513" s="133" t="s">
        <v>236</v>
      </c>
      <c r="C2513" s="140">
        <f>C2488+C2505+C2508</f>
        <v>2582500.0000000005</v>
      </c>
      <c r="D2513" s="140">
        <f>D2488+D2505+D2508</f>
        <v>3500000</v>
      </c>
    </row>
    <row r="2514" spans="1:4" s="97" customFormat="1" x14ac:dyDescent="0.2">
      <c r="A2514" s="108"/>
      <c r="B2514" s="109"/>
      <c r="C2514" s="110"/>
      <c r="D2514" s="110"/>
    </row>
    <row r="2515" spans="1:4" s="97" customFormat="1" x14ac:dyDescent="0.2">
      <c r="A2515" s="118"/>
      <c r="B2515" s="109"/>
      <c r="C2515" s="137"/>
      <c r="D2515" s="137"/>
    </row>
    <row r="2516" spans="1:4" s="97" customFormat="1" x14ac:dyDescent="0.2">
      <c r="A2516" s="120" t="s">
        <v>628</v>
      </c>
      <c r="B2516" s="128"/>
      <c r="C2516" s="137"/>
      <c r="D2516" s="137"/>
    </row>
    <row r="2517" spans="1:4" s="97" customFormat="1" x14ac:dyDescent="0.2">
      <c r="A2517" s="120" t="s">
        <v>249</v>
      </c>
      <c r="B2517" s="128"/>
      <c r="C2517" s="137"/>
      <c r="D2517" s="137"/>
    </row>
    <row r="2518" spans="1:4" s="97" customFormat="1" x14ac:dyDescent="0.2">
      <c r="A2518" s="120" t="s">
        <v>396</v>
      </c>
      <c r="B2518" s="128"/>
      <c r="C2518" s="137"/>
      <c r="D2518" s="137"/>
    </row>
    <row r="2519" spans="1:4" s="97" customFormat="1" x14ac:dyDescent="0.2">
      <c r="A2519" s="120" t="s">
        <v>530</v>
      </c>
      <c r="B2519" s="128"/>
      <c r="C2519" s="137"/>
      <c r="D2519" s="137"/>
    </row>
    <row r="2520" spans="1:4" s="97" customFormat="1" x14ac:dyDescent="0.2">
      <c r="A2520" s="120"/>
      <c r="B2520" s="122"/>
      <c r="C2520" s="110"/>
      <c r="D2520" s="110"/>
    </row>
    <row r="2521" spans="1:4" s="97" customFormat="1" x14ac:dyDescent="0.2">
      <c r="A2521" s="130">
        <v>410000</v>
      </c>
      <c r="B2521" s="124" t="s">
        <v>87</v>
      </c>
      <c r="C2521" s="138">
        <f t="shared" ref="C2521" si="317">C2522+C2527</f>
        <v>3166800</v>
      </c>
      <c r="D2521" s="138">
        <f t="shared" ref="D2521" si="318">D2522+D2527</f>
        <v>0</v>
      </c>
    </row>
    <row r="2522" spans="1:4" s="97" customFormat="1" x14ac:dyDescent="0.2">
      <c r="A2522" s="130">
        <v>411000</v>
      </c>
      <c r="B2522" s="124" t="s">
        <v>204</v>
      </c>
      <c r="C2522" s="138">
        <f t="shared" ref="C2522" si="319">SUM(C2523:C2526)</f>
        <v>2738800</v>
      </c>
      <c r="D2522" s="138">
        <f t="shared" ref="D2522" si="320">SUM(D2523:D2526)</f>
        <v>0</v>
      </c>
    </row>
    <row r="2523" spans="1:4" s="97" customFormat="1" x14ac:dyDescent="0.2">
      <c r="A2523" s="120">
        <v>411100</v>
      </c>
      <c r="B2523" s="121" t="s">
        <v>88</v>
      </c>
      <c r="C2523" s="127">
        <v>2491000</v>
      </c>
      <c r="D2523" s="127">
        <v>0</v>
      </c>
    </row>
    <row r="2524" spans="1:4" s="97" customFormat="1" ht="46.5" x14ac:dyDescent="0.2">
      <c r="A2524" s="120">
        <v>411200</v>
      </c>
      <c r="B2524" s="121" t="s">
        <v>217</v>
      </c>
      <c r="C2524" s="127">
        <v>130300</v>
      </c>
      <c r="D2524" s="127">
        <v>0</v>
      </c>
    </row>
    <row r="2525" spans="1:4" s="97" customFormat="1" ht="46.5" x14ac:dyDescent="0.2">
      <c r="A2525" s="120">
        <v>411300</v>
      </c>
      <c r="B2525" s="121" t="s">
        <v>89</v>
      </c>
      <c r="C2525" s="127">
        <v>58500</v>
      </c>
      <c r="D2525" s="127">
        <v>0</v>
      </c>
    </row>
    <row r="2526" spans="1:4" s="97" customFormat="1" x14ac:dyDescent="0.2">
      <c r="A2526" s="120">
        <v>411400</v>
      </c>
      <c r="B2526" s="121" t="s">
        <v>90</v>
      </c>
      <c r="C2526" s="127">
        <v>59000</v>
      </c>
      <c r="D2526" s="127">
        <v>0</v>
      </c>
    </row>
    <row r="2527" spans="1:4" s="97" customFormat="1" x14ac:dyDescent="0.2">
      <c r="A2527" s="130">
        <v>412000</v>
      </c>
      <c r="B2527" s="128" t="s">
        <v>209</v>
      </c>
      <c r="C2527" s="138">
        <f>SUM(C2528:C2536)</f>
        <v>428000</v>
      </c>
      <c r="D2527" s="138">
        <f>SUM(D2528:D2536)</f>
        <v>0</v>
      </c>
    </row>
    <row r="2528" spans="1:4" s="97" customFormat="1" ht="46.5" x14ac:dyDescent="0.2">
      <c r="A2528" s="120">
        <v>412200</v>
      </c>
      <c r="B2528" s="121" t="s">
        <v>218</v>
      </c>
      <c r="C2528" s="127">
        <v>260000</v>
      </c>
      <c r="D2528" s="127">
        <v>0</v>
      </c>
    </row>
    <row r="2529" spans="1:4" s="97" customFormat="1" x14ac:dyDescent="0.2">
      <c r="A2529" s="120">
        <v>412300</v>
      </c>
      <c r="B2529" s="121" t="s">
        <v>92</v>
      </c>
      <c r="C2529" s="127">
        <v>50000</v>
      </c>
      <c r="D2529" s="127">
        <v>0</v>
      </c>
    </row>
    <row r="2530" spans="1:4" s="97" customFormat="1" x14ac:dyDescent="0.2">
      <c r="A2530" s="120">
        <v>412500</v>
      </c>
      <c r="B2530" s="121" t="s">
        <v>94</v>
      </c>
      <c r="C2530" s="127">
        <v>13000</v>
      </c>
      <c r="D2530" s="127">
        <v>0</v>
      </c>
    </row>
    <row r="2531" spans="1:4" s="97" customFormat="1" x14ac:dyDescent="0.2">
      <c r="A2531" s="120">
        <v>412600</v>
      </c>
      <c r="B2531" s="121" t="s">
        <v>219</v>
      </c>
      <c r="C2531" s="127">
        <v>6000</v>
      </c>
      <c r="D2531" s="127">
        <v>0</v>
      </c>
    </row>
    <row r="2532" spans="1:4" s="97" customFormat="1" x14ac:dyDescent="0.2">
      <c r="A2532" s="120">
        <v>412700</v>
      </c>
      <c r="B2532" s="121" t="s">
        <v>206</v>
      </c>
      <c r="C2532" s="127">
        <v>81000</v>
      </c>
      <c r="D2532" s="127">
        <v>0</v>
      </c>
    </row>
    <row r="2533" spans="1:4" s="97" customFormat="1" x14ac:dyDescent="0.2">
      <c r="A2533" s="120">
        <v>412900</v>
      </c>
      <c r="B2533" s="121" t="s">
        <v>531</v>
      </c>
      <c r="C2533" s="127">
        <v>2000</v>
      </c>
      <c r="D2533" s="127">
        <v>0</v>
      </c>
    </row>
    <row r="2534" spans="1:4" s="97" customFormat="1" x14ac:dyDescent="0.2">
      <c r="A2534" s="120">
        <v>412900</v>
      </c>
      <c r="B2534" s="129" t="s">
        <v>299</v>
      </c>
      <c r="C2534" s="127">
        <v>8000</v>
      </c>
      <c r="D2534" s="127">
        <v>0</v>
      </c>
    </row>
    <row r="2535" spans="1:4" s="97" customFormat="1" ht="46.5" x14ac:dyDescent="0.2">
      <c r="A2535" s="120">
        <v>412900</v>
      </c>
      <c r="B2535" s="129" t="s">
        <v>317</v>
      </c>
      <c r="C2535" s="127">
        <v>3000</v>
      </c>
      <c r="D2535" s="127">
        <v>0</v>
      </c>
    </row>
    <row r="2536" spans="1:4" s="97" customFormat="1" ht="46.5" x14ac:dyDescent="0.2">
      <c r="A2536" s="120">
        <v>412900</v>
      </c>
      <c r="B2536" s="121" t="s">
        <v>318</v>
      </c>
      <c r="C2536" s="127">
        <v>5000</v>
      </c>
      <c r="D2536" s="127">
        <v>0</v>
      </c>
    </row>
    <row r="2537" spans="1:4" s="139" customFormat="1" x14ac:dyDescent="0.2">
      <c r="A2537" s="130">
        <v>510000</v>
      </c>
      <c r="B2537" s="128" t="s">
        <v>153</v>
      </c>
      <c r="C2537" s="138">
        <f t="shared" ref="C2537:C2538" si="321">C2538</f>
        <v>30000</v>
      </c>
      <c r="D2537" s="138">
        <f t="shared" ref="D2537:D2538" si="322">D2538</f>
        <v>0</v>
      </c>
    </row>
    <row r="2538" spans="1:4" s="139" customFormat="1" x14ac:dyDescent="0.2">
      <c r="A2538" s="130">
        <v>511000</v>
      </c>
      <c r="B2538" s="128" t="s">
        <v>154</v>
      </c>
      <c r="C2538" s="138">
        <f t="shared" si="321"/>
        <v>30000</v>
      </c>
      <c r="D2538" s="138">
        <f t="shared" si="322"/>
        <v>0</v>
      </c>
    </row>
    <row r="2539" spans="1:4" s="97" customFormat="1" x14ac:dyDescent="0.2">
      <c r="A2539" s="120">
        <v>511300</v>
      </c>
      <c r="B2539" s="121" t="s">
        <v>157</v>
      </c>
      <c r="C2539" s="127">
        <v>30000</v>
      </c>
      <c r="D2539" s="127">
        <v>0</v>
      </c>
    </row>
    <row r="2540" spans="1:4" s="139" customFormat="1" x14ac:dyDescent="0.2">
      <c r="A2540" s="130">
        <v>630000</v>
      </c>
      <c r="B2540" s="128" t="s">
        <v>194</v>
      </c>
      <c r="C2540" s="138">
        <f>C2541+C2543</f>
        <v>30000</v>
      </c>
      <c r="D2540" s="138">
        <f>D2541+D2543</f>
        <v>6000000</v>
      </c>
    </row>
    <row r="2541" spans="1:4" s="139" customFormat="1" x14ac:dyDescent="0.2">
      <c r="A2541" s="130">
        <v>631000</v>
      </c>
      <c r="B2541" s="128" t="s">
        <v>126</v>
      </c>
      <c r="C2541" s="138">
        <f>0+C2542</f>
        <v>0</v>
      </c>
      <c r="D2541" s="138">
        <f>0+D2542</f>
        <v>6000000</v>
      </c>
    </row>
    <row r="2542" spans="1:4" s="97" customFormat="1" x14ac:dyDescent="0.2">
      <c r="A2542" s="141">
        <v>631200</v>
      </c>
      <c r="B2542" s="121" t="s">
        <v>197</v>
      </c>
      <c r="C2542" s="127">
        <v>0</v>
      </c>
      <c r="D2542" s="127">
        <v>6000000</v>
      </c>
    </row>
    <row r="2543" spans="1:4" s="139" customFormat="1" ht="46.5" x14ac:dyDescent="0.2">
      <c r="A2543" s="130">
        <v>638000</v>
      </c>
      <c r="B2543" s="128" t="s">
        <v>127</v>
      </c>
      <c r="C2543" s="138">
        <f>C2544</f>
        <v>30000</v>
      </c>
      <c r="D2543" s="138">
        <f>D2544</f>
        <v>0</v>
      </c>
    </row>
    <row r="2544" spans="1:4" s="97" customFormat="1" x14ac:dyDescent="0.2">
      <c r="A2544" s="120">
        <v>638100</v>
      </c>
      <c r="B2544" s="121" t="s">
        <v>199</v>
      </c>
      <c r="C2544" s="127">
        <v>30000</v>
      </c>
      <c r="D2544" s="127">
        <v>0</v>
      </c>
    </row>
    <row r="2545" spans="1:4" s="97" customFormat="1" x14ac:dyDescent="0.2">
      <c r="A2545" s="142"/>
      <c r="B2545" s="133" t="s">
        <v>236</v>
      </c>
      <c r="C2545" s="140">
        <f>C2521+C2537+C2540</f>
        <v>3226800</v>
      </c>
      <c r="D2545" s="140">
        <f>D2521+D2537+D2540</f>
        <v>6000000</v>
      </c>
    </row>
    <row r="2546" spans="1:4" s="97" customFormat="1" x14ac:dyDescent="0.2">
      <c r="A2546" s="108"/>
      <c r="B2546" s="109"/>
      <c r="C2546" s="110"/>
      <c r="D2546" s="110"/>
    </row>
    <row r="2547" spans="1:4" s="97" customFormat="1" x14ac:dyDescent="0.2">
      <c r="A2547" s="118"/>
      <c r="B2547" s="109"/>
      <c r="C2547" s="137"/>
      <c r="D2547" s="137"/>
    </row>
    <row r="2548" spans="1:4" s="97" customFormat="1" x14ac:dyDescent="0.2">
      <c r="A2548" s="120" t="s">
        <v>629</v>
      </c>
      <c r="B2548" s="128"/>
      <c r="C2548" s="137"/>
      <c r="D2548" s="137"/>
    </row>
    <row r="2549" spans="1:4" s="97" customFormat="1" x14ac:dyDescent="0.2">
      <c r="A2549" s="120" t="s">
        <v>249</v>
      </c>
      <c r="B2549" s="128"/>
      <c r="C2549" s="137"/>
      <c r="D2549" s="137"/>
    </row>
    <row r="2550" spans="1:4" s="97" customFormat="1" x14ac:dyDescent="0.2">
      <c r="A2550" s="120" t="s">
        <v>397</v>
      </c>
      <c r="B2550" s="128"/>
      <c r="C2550" s="137"/>
      <c r="D2550" s="137"/>
    </row>
    <row r="2551" spans="1:4" s="97" customFormat="1" x14ac:dyDescent="0.2">
      <c r="A2551" s="120" t="s">
        <v>530</v>
      </c>
      <c r="B2551" s="128"/>
      <c r="C2551" s="137"/>
      <c r="D2551" s="137"/>
    </row>
    <row r="2552" spans="1:4" s="97" customFormat="1" x14ac:dyDescent="0.2">
      <c r="A2552" s="120"/>
      <c r="B2552" s="122"/>
      <c r="C2552" s="110"/>
      <c r="D2552" s="110"/>
    </row>
    <row r="2553" spans="1:4" s="97" customFormat="1" x14ac:dyDescent="0.2">
      <c r="A2553" s="130">
        <v>410000</v>
      </c>
      <c r="B2553" s="124" t="s">
        <v>87</v>
      </c>
      <c r="C2553" s="138">
        <f t="shared" ref="C2553" si="323">C2554+C2559</f>
        <v>1175200</v>
      </c>
      <c r="D2553" s="138">
        <f t="shared" ref="D2553" si="324">D2554+D2559</f>
        <v>0</v>
      </c>
    </row>
    <row r="2554" spans="1:4" s="97" customFormat="1" x14ac:dyDescent="0.2">
      <c r="A2554" s="130">
        <v>411000</v>
      </c>
      <c r="B2554" s="124" t="s">
        <v>204</v>
      </c>
      <c r="C2554" s="138">
        <f t="shared" ref="C2554" si="325">SUM(C2555:C2558)</f>
        <v>1007400</v>
      </c>
      <c r="D2554" s="138">
        <f t="shared" ref="D2554" si="326">SUM(D2555:D2558)</f>
        <v>0</v>
      </c>
    </row>
    <row r="2555" spans="1:4" s="97" customFormat="1" x14ac:dyDescent="0.2">
      <c r="A2555" s="120">
        <v>411100</v>
      </c>
      <c r="B2555" s="121" t="s">
        <v>88</v>
      </c>
      <c r="C2555" s="127">
        <v>925400</v>
      </c>
      <c r="D2555" s="127">
        <v>0</v>
      </c>
    </row>
    <row r="2556" spans="1:4" s="97" customFormat="1" ht="46.5" x14ac:dyDescent="0.2">
      <c r="A2556" s="120">
        <v>411200</v>
      </c>
      <c r="B2556" s="121" t="s">
        <v>217</v>
      </c>
      <c r="C2556" s="127">
        <v>37000</v>
      </c>
      <c r="D2556" s="127">
        <v>0</v>
      </c>
    </row>
    <row r="2557" spans="1:4" s="97" customFormat="1" ht="46.5" x14ac:dyDescent="0.2">
      <c r="A2557" s="120">
        <v>411300</v>
      </c>
      <c r="B2557" s="121" t="s">
        <v>89</v>
      </c>
      <c r="C2557" s="127">
        <v>20000</v>
      </c>
      <c r="D2557" s="127">
        <v>0</v>
      </c>
    </row>
    <row r="2558" spans="1:4" s="97" customFormat="1" x14ac:dyDescent="0.2">
      <c r="A2558" s="120">
        <v>411400</v>
      </c>
      <c r="B2558" s="121" t="s">
        <v>90</v>
      </c>
      <c r="C2558" s="127">
        <v>25000</v>
      </c>
      <c r="D2558" s="127">
        <v>0</v>
      </c>
    </row>
    <row r="2559" spans="1:4" s="97" customFormat="1" x14ac:dyDescent="0.2">
      <c r="A2559" s="130">
        <v>412000</v>
      </c>
      <c r="B2559" s="128" t="s">
        <v>209</v>
      </c>
      <c r="C2559" s="138">
        <f>SUM(C2560:C2568)</f>
        <v>167800</v>
      </c>
      <c r="D2559" s="138">
        <f>SUM(D2560:D2568)</f>
        <v>0</v>
      </c>
    </row>
    <row r="2560" spans="1:4" s="97" customFormat="1" ht="46.5" x14ac:dyDescent="0.2">
      <c r="A2560" s="120">
        <v>412200</v>
      </c>
      <c r="B2560" s="121" t="s">
        <v>218</v>
      </c>
      <c r="C2560" s="127">
        <v>125200</v>
      </c>
      <c r="D2560" s="127">
        <v>0</v>
      </c>
    </row>
    <row r="2561" spans="1:4" s="97" customFormat="1" x14ac:dyDescent="0.2">
      <c r="A2561" s="120">
        <v>412300</v>
      </c>
      <c r="B2561" s="121" t="s">
        <v>92</v>
      </c>
      <c r="C2561" s="127">
        <v>18000</v>
      </c>
      <c r="D2561" s="127">
        <v>0</v>
      </c>
    </row>
    <row r="2562" spans="1:4" s="97" customFormat="1" x14ac:dyDescent="0.2">
      <c r="A2562" s="120">
        <v>412500</v>
      </c>
      <c r="B2562" s="121" t="s">
        <v>94</v>
      </c>
      <c r="C2562" s="127">
        <v>1700.0000000000007</v>
      </c>
      <c r="D2562" s="127">
        <v>0</v>
      </c>
    </row>
    <row r="2563" spans="1:4" s="97" customFormat="1" x14ac:dyDescent="0.2">
      <c r="A2563" s="120">
        <v>412600</v>
      </c>
      <c r="B2563" s="121" t="s">
        <v>219</v>
      </c>
      <c r="C2563" s="127">
        <v>1199.9999999999998</v>
      </c>
      <c r="D2563" s="127">
        <v>0</v>
      </c>
    </row>
    <row r="2564" spans="1:4" s="97" customFormat="1" x14ac:dyDescent="0.2">
      <c r="A2564" s="120">
        <v>412700</v>
      </c>
      <c r="B2564" s="121" t="s">
        <v>206</v>
      </c>
      <c r="C2564" s="127">
        <v>18000</v>
      </c>
      <c r="D2564" s="127">
        <v>0</v>
      </c>
    </row>
    <row r="2565" spans="1:4" s="97" customFormat="1" x14ac:dyDescent="0.2">
      <c r="A2565" s="120">
        <v>412900</v>
      </c>
      <c r="B2565" s="121" t="s">
        <v>531</v>
      </c>
      <c r="C2565" s="127">
        <v>700</v>
      </c>
      <c r="D2565" s="127">
        <v>0</v>
      </c>
    </row>
    <row r="2566" spans="1:4" s="97" customFormat="1" x14ac:dyDescent="0.2">
      <c r="A2566" s="120">
        <v>412900</v>
      </c>
      <c r="B2566" s="129" t="s">
        <v>316</v>
      </c>
      <c r="C2566" s="127">
        <v>300</v>
      </c>
      <c r="D2566" s="127">
        <v>0</v>
      </c>
    </row>
    <row r="2567" spans="1:4" s="97" customFormat="1" ht="46.5" x14ac:dyDescent="0.2">
      <c r="A2567" s="120">
        <v>412900</v>
      </c>
      <c r="B2567" s="129" t="s">
        <v>317</v>
      </c>
      <c r="C2567" s="127">
        <v>800</v>
      </c>
      <c r="D2567" s="127">
        <v>0</v>
      </c>
    </row>
    <row r="2568" spans="1:4" s="97" customFormat="1" ht="46.5" x14ac:dyDescent="0.2">
      <c r="A2568" s="120">
        <v>412900</v>
      </c>
      <c r="B2568" s="129" t="s">
        <v>318</v>
      </c>
      <c r="C2568" s="127">
        <v>1900</v>
      </c>
      <c r="D2568" s="127">
        <v>0</v>
      </c>
    </row>
    <row r="2569" spans="1:4" s="139" customFormat="1" x14ac:dyDescent="0.2">
      <c r="A2569" s="130">
        <v>630000</v>
      </c>
      <c r="B2569" s="128" t="s">
        <v>194</v>
      </c>
      <c r="C2569" s="138">
        <f>C2570+C2572</f>
        <v>10000</v>
      </c>
      <c r="D2569" s="138">
        <f>D2570+D2572</f>
        <v>2500000</v>
      </c>
    </row>
    <row r="2570" spans="1:4" s="139" customFormat="1" x14ac:dyDescent="0.2">
      <c r="A2570" s="130">
        <v>631000</v>
      </c>
      <c r="B2570" s="128" t="s">
        <v>126</v>
      </c>
      <c r="C2570" s="138">
        <f>0+C2571</f>
        <v>0</v>
      </c>
      <c r="D2570" s="138">
        <f>0+D2571</f>
        <v>2500000</v>
      </c>
    </row>
    <row r="2571" spans="1:4" s="97" customFormat="1" x14ac:dyDescent="0.2">
      <c r="A2571" s="141">
        <v>631200</v>
      </c>
      <c r="B2571" s="121" t="s">
        <v>197</v>
      </c>
      <c r="C2571" s="127">
        <v>0</v>
      </c>
      <c r="D2571" s="127">
        <v>2500000</v>
      </c>
    </row>
    <row r="2572" spans="1:4" s="139" customFormat="1" ht="46.5" x14ac:dyDescent="0.2">
      <c r="A2572" s="130">
        <v>638000</v>
      </c>
      <c r="B2572" s="128" t="s">
        <v>127</v>
      </c>
      <c r="C2572" s="138">
        <f>C2573</f>
        <v>10000</v>
      </c>
      <c r="D2572" s="138">
        <f>D2573</f>
        <v>0</v>
      </c>
    </row>
    <row r="2573" spans="1:4" s="97" customFormat="1" x14ac:dyDescent="0.2">
      <c r="A2573" s="120">
        <v>638100</v>
      </c>
      <c r="B2573" s="121" t="s">
        <v>199</v>
      </c>
      <c r="C2573" s="127">
        <v>10000</v>
      </c>
      <c r="D2573" s="127">
        <v>0</v>
      </c>
    </row>
    <row r="2574" spans="1:4" s="97" customFormat="1" x14ac:dyDescent="0.2">
      <c r="A2574" s="142"/>
      <c r="B2574" s="133" t="s">
        <v>236</v>
      </c>
      <c r="C2574" s="140">
        <f>C2553+C2569+0</f>
        <v>1185200</v>
      </c>
      <c r="D2574" s="140">
        <f>D2553+D2569+0</f>
        <v>2500000</v>
      </c>
    </row>
    <row r="2575" spans="1:4" s="97" customFormat="1" x14ac:dyDescent="0.2">
      <c r="A2575" s="108"/>
      <c r="B2575" s="109"/>
      <c r="C2575" s="110"/>
      <c r="D2575" s="110"/>
    </row>
    <row r="2576" spans="1:4" s="97" customFormat="1" x14ac:dyDescent="0.2">
      <c r="A2576" s="118"/>
      <c r="B2576" s="109"/>
      <c r="C2576" s="137"/>
      <c r="D2576" s="137"/>
    </row>
    <row r="2577" spans="1:4" s="97" customFormat="1" x14ac:dyDescent="0.2">
      <c r="A2577" s="120" t="s">
        <v>630</v>
      </c>
      <c r="B2577" s="128"/>
      <c r="C2577" s="137"/>
      <c r="D2577" s="137"/>
    </row>
    <row r="2578" spans="1:4" s="97" customFormat="1" x14ac:dyDescent="0.2">
      <c r="A2578" s="120" t="s">
        <v>249</v>
      </c>
      <c r="B2578" s="128"/>
      <c r="C2578" s="137"/>
      <c r="D2578" s="137"/>
    </row>
    <row r="2579" spans="1:4" s="97" customFormat="1" x14ac:dyDescent="0.2">
      <c r="A2579" s="120" t="s">
        <v>398</v>
      </c>
      <c r="B2579" s="128"/>
      <c r="C2579" s="137"/>
      <c r="D2579" s="137"/>
    </row>
    <row r="2580" spans="1:4" s="97" customFormat="1" x14ac:dyDescent="0.2">
      <c r="A2580" s="120" t="s">
        <v>530</v>
      </c>
      <c r="B2580" s="128"/>
      <c r="C2580" s="137"/>
      <c r="D2580" s="137"/>
    </row>
    <row r="2581" spans="1:4" s="97" customFormat="1" x14ac:dyDescent="0.2">
      <c r="A2581" s="120"/>
      <c r="B2581" s="122"/>
      <c r="C2581" s="110"/>
      <c r="D2581" s="110"/>
    </row>
    <row r="2582" spans="1:4" s="97" customFormat="1" x14ac:dyDescent="0.2">
      <c r="A2582" s="130">
        <v>410000</v>
      </c>
      <c r="B2582" s="124" t="s">
        <v>87</v>
      </c>
      <c r="C2582" s="138">
        <f t="shared" ref="C2582" si="327">C2583+C2588</f>
        <v>1367500</v>
      </c>
      <c r="D2582" s="138">
        <f t="shared" ref="D2582" si="328">D2583+D2588</f>
        <v>0</v>
      </c>
    </row>
    <row r="2583" spans="1:4" s="97" customFormat="1" x14ac:dyDescent="0.2">
      <c r="A2583" s="130">
        <v>411000</v>
      </c>
      <c r="B2583" s="124" t="s">
        <v>204</v>
      </c>
      <c r="C2583" s="138">
        <f t="shared" ref="C2583" si="329">SUM(C2584:C2587)</f>
        <v>1100000</v>
      </c>
      <c r="D2583" s="138">
        <f t="shared" ref="D2583" si="330">SUM(D2584:D2587)</f>
        <v>0</v>
      </c>
    </row>
    <row r="2584" spans="1:4" s="97" customFormat="1" x14ac:dyDescent="0.2">
      <c r="A2584" s="120">
        <v>411100</v>
      </c>
      <c r="B2584" s="121" t="s">
        <v>88</v>
      </c>
      <c r="C2584" s="127">
        <v>1012500</v>
      </c>
      <c r="D2584" s="127">
        <v>0</v>
      </c>
    </row>
    <row r="2585" spans="1:4" s="97" customFormat="1" ht="46.5" x14ac:dyDescent="0.2">
      <c r="A2585" s="120">
        <v>411200</v>
      </c>
      <c r="B2585" s="121" t="s">
        <v>217</v>
      </c>
      <c r="C2585" s="127">
        <v>45000</v>
      </c>
      <c r="D2585" s="127">
        <v>0</v>
      </c>
    </row>
    <row r="2586" spans="1:4" s="97" customFormat="1" ht="46.5" x14ac:dyDescent="0.2">
      <c r="A2586" s="120">
        <v>411300</v>
      </c>
      <c r="B2586" s="121" t="s">
        <v>89</v>
      </c>
      <c r="C2586" s="127">
        <v>27500</v>
      </c>
      <c r="D2586" s="127">
        <v>0</v>
      </c>
    </row>
    <row r="2587" spans="1:4" s="97" customFormat="1" x14ac:dyDescent="0.2">
      <c r="A2587" s="120">
        <v>411400</v>
      </c>
      <c r="B2587" s="121" t="s">
        <v>90</v>
      </c>
      <c r="C2587" s="127">
        <v>15000</v>
      </c>
      <c r="D2587" s="127">
        <v>0</v>
      </c>
    </row>
    <row r="2588" spans="1:4" s="97" customFormat="1" x14ac:dyDescent="0.2">
      <c r="A2588" s="130">
        <v>412000</v>
      </c>
      <c r="B2588" s="128" t="s">
        <v>209</v>
      </c>
      <c r="C2588" s="138">
        <f>SUM(C2589:C2599)</f>
        <v>267500</v>
      </c>
      <c r="D2588" s="138">
        <f>SUM(D2589:D2599)</f>
        <v>0</v>
      </c>
    </row>
    <row r="2589" spans="1:4" s="97" customFormat="1" ht="46.5" x14ac:dyDescent="0.2">
      <c r="A2589" s="120">
        <v>412200</v>
      </c>
      <c r="B2589" s="121" t="s">
        <v>218</v>
      </c>
      <c r="C2589" s="127">
        <v>155000</v>
      </c>
      <c r="D2589" s="127">
        <v>0</v>
      </c>
    </row>
    <row r="2590" spans="1:4" s="97" customFormat="1" x14ac:dyDescent="0.2">
      <c r="A2590" s="120">
        <v>412300</v>
      </c>
      <c r="B2590" s="121" t="s">
        <v>92</v>
      </c>
      <c r="C2590" s="127">
        <v>24000</v>
      </c>
      <c r="D2590" s="127">
        <v>0</v>
      </c>
    </row>
    <row r="2591" spans="1:4" s="97" customFormat="1" x14ac:dyDescent="0.2">
      <c r="A2591" s="120">
        <v>412500</v>
      </c>
      <c r="B2591" s="121" t="s">
        <v>94</v>
      </c>
      <c r="C2591" s="127">
        <v>16000</v>
      </c>
      <c r="D2591" s="127">
        <v>0</v>
      </c>
    </row>
    <row r="2592" spans="1:4" s="97" customFormat="1" x14ac:dyDescent="0.2">
      <c r="A2592" s="120">
        <v>412600</v>
      </c>
      <c r="B2592" s="121" t="s">
        <v>219</v>
      </c>
      <c r="C2592" s="127">
        <v>3000</v>
      </c>
      <c r="D2592" s="127">
        <v>0</v>
      </c>
    </row>
    <row r="2593" spans="1:4" s="97" customFormat="1" x14ac:dyDescent="0.2">
      <c r="A2593" s="120">
        <v>412700</v>
      </c>
      <c r="B2593" s="121" t="s">
        <v>206</v>
      </c>
      <c r="C2593" s="127">
        <v>59499.999999999993</v>
      </c>
      <c r="D2593" s="127">
        <v>0</v>
      </c>
    </row>
    <row r="2594" spans="1:4" s="97" customFormat="1" x14ac:dyDescent="0.2">
      <c r="A2594" s="120">
        <v>412900</v>
      </c>
      <c r="B2594" s="121" t="s">
        <v>531</v>
      </c>
      <c r="C2594" s="127">
        <v>500</v>
      </c>
      <c r="D2594" s="127">
        <v>0</v>
      </c>
    </row>
    <row r="2595" spans="1:4" s="97" customFormat="1" x14ac:dyDescent="0.2">
      <c r="A2595" s="120">
        <v>412900</v>
      </c>
      <c r="B2595" s="129" t="s">
        <v>299</v>
      </c>
      <c r="C2595" s="127">
        <v>4000</v>
      </c>
      <c r="D2595" s="127">
        <v>0</v>
      </c>
    </row>
    <row r="2596" spans="1:4" s="97" customFormat="1" x14ac:dyDescent="0.2">
      <c r="A2596" s="120">
        <v>412900</v>
      </c>
      <c r="B2596" s="129" t="s">
        <v>316</v>
      </c>
      <c r="C2596" s="127">
        <v>1000</v>
      </c>
      <c r="D2596" s="127">
        <v>0</v>
      </c>
    </row>
    <row r="2597" spans="1:4" s="97" customFormat="1" ht="46.5" x14ac:dyDescent="0.2">
      <c r="A2597" s="120">
        <v>412900</v>
      </c>
      <c r="B2597" s="129" t="s">
        <v>317</v>
      </c>
      <c r="C2597" s="127">
        <v>1500</v>
      </c>
      <c r="D2597" s="127">
        <v>0</v>
      </c>
    </row>
    <row r="2598" spans="1:4" s="97" customFormat="1" ht="46.5" x14ac:dyDescent="0.2">
      <c r="A2598" s="120">
        <v>412900</v>
      </c>
      <c r="B2598" s="129" t="s">
        <v>318</v>
      </c>
      <c r="C2598" s="127">
        <v>2500</v>
      </c>
      <c r="D2598" s="127">
        <v>0</v>
      </c>
    </row>
    <row r="2599" spans="1:4" s="97" customFormat="1" x14ac:dyDescent="0.2">
      <c r="A2599" s="120">
        <v>412900</v>
      </c>
      <c r="B2599" s="121" t="s">
        <v>301</v>
      </c>
      <c r="C2599" s="127">
        <v>500</v>
      </c>
      <c r="D2599" s="127">
        <v>0</v>
      </c>
    </row>
    <row r="2600" spans="1:4" s="97" customFormat="1" x14ac:dyDescent="0.2">
      <c r="A2600" s="130">
        <v>510000</v>
      </c>
      <c r="B2600" s="128" t="s">
        <v>153</v>
      </c>
      <c r="C2600" s="138">
        <f>C2601</f>
        <v>20000</v>
      </c>
      <c r="D2600" s="138">
        <f>D2601</f>
        <v>0</v>
      </c>
    </row>
    <row r="2601" spans="1:4" s="97" customFormat="1" x14ac:dyDescent="0.2">
      <c r="A2601" s="130">
        <v>511000</v>
      </c>
      <c r="B2601" s="128" t="s">
        <v>154</v>
      </c>
      <c r="C2601" s="138">
        <f>SUM(C2602:C2602)</f>
        <v>20000</v>
      </c>
      <c r="D2601" s="138">
        <f>SUM(D2602:D2602)</f>
        <v>0</v>
      </c>
    </row>
    <row r="2602" spans="1:4" s="97" customFormat="1" x14ac:dyDescent="0.2">
      <c r="A2602" s="120">
        <v>511300</v>
      </c>
      <c r="B2602" s="121" t="s">
        <v>157</v>
      </c>
      <c r="C2602" s="127">
        <v>20000</v>
      </c>
      <c r="D2602" s="127">
        <v>0</v>
      </c>
    </row>
    <row r="2603" spans="1:4" s="139" customFormat="1" x14ac:dyDescent="0.2">
      <c r="A2603" s="130">
        <v>630000</v>
      </c>
      <c r="B2603" s="128" t="s">
        <v>194</v>
      </c>
      <c r="C2603" s="138">
        <f>C2604+C2606</f>
        <v>35000</v>
      </c>
      <c r="D2603" s="138">
        <f>D2604+D2606</f>
        <v>2000000</v>
      </c>
    </row>
    <row r="2604" spans="1:4" s="139" customFormat="1" x14ac:dyDescent="0.2">
      <c r="A2604" s="130">
        <v>631000</v>
      </c>
      <c r="B2604" s="128" t="s">
        <v>126</v>
      </c>
      <c r="C2604" s="138">
        <f>0+C2605</f>
        <v>0</v>
      </c>
      <c r="D2604" s="138">
        <f>0+D2605</f>
        <v>2000000</v>
      </c>
    </row>
    <row r="2605" spans="1:4" s="97" customFormat="1" x14ac:dyDescent="0.2">
      <c r="A2605" s="141">
        <v>631200</v>
      </c>
      <c r="B2605" s="121" t="s">
        <v>197</v>
      </c>
      <c r="C2605" s="127">
        <v>0</v>
      </c>
      <c r="D2605" s="127">
        <v>2000000</v>
      </c>
    </row>
    <row r="2606" spans="1:4" s="139" customFormat="1" ht="46.5" x14ac:dyDescent="0.2">
      <c r="A2606" s="130">
        <v>638000</v>
      </c>
      <c r="B2606" s="128" t="s">
        <v>127</v>
      </c>
      <c r="C2606" s="138">
        <f>C2607</f>
        <v>35000</v>
      </c>
      <c r="D2606" s="138">
        <f>D2607</f>
        <v>0</v>
      </c>
    </row>
    <row r="2607" spans="1:4" s="97" customFormat="1" x14ac:dyDescent="0.2">
      <c r="A2607" s="120">
        <v>638100</v>
      </c>
      <c r="B2607" s="121" t="s">
        <v>199</v>
      </c>
      <c r="C2607" s="127">
        <v>35000</v>
      </c>
      <c r="D2607" s="127">
        <v>0</v>
      </c>
    </row>
    <row r="2608" spans="1:4" s="97" customFormat="1" x14ac:dyDescent="0.2">
      <c r="A2608" s="142"/>
      <c r="B2608" s="133" t="s">
        <v>236</v>
      </c>
      <c r="C2608" s="140">
        <f>C2582+C2600+C2603</f>
        <v>1422500</v>
      </c>
      <c r="D2608" s="140">
        <f>D2582+D2600+D2603</f>
        <v>2000000</v>
      </c>
    </row>
    <row r="2609" spans="1:4" s="97" customFormat="1" x14ac:dyDescent="0.2">
      <c r="A2609" s="108"/>
      <c r="B2609" s="109"/>
      <c r="C2609" s="110"/>
      <c r="D2609" s="110"/>
    </row>
    <row r="2610" spans="1:4" s="97" customFormat="1" x14ac:dyDescent="0.2">
      <c r="A2610" s="118"/>
      <c r="B2610" s="109"/>
      <c r="C2610" s="137"/>
      <c r="D2610" s="137"/>
    </row>
    <row r="2611" spans="1:4" s="97" customFormat="1" x14ac:dyDescent="0.2">
      <c r="A2611" s="120" t="s">
        <v>631</v>
      </c>
      <c r="B2611" s="128"/>
      <c r="C2611" s="137"/>
      <c r="D2611" s="137"/>
    </row>
    <row r="2612" spans="1:4" s="97" customFormat="1" x14ac:dyDescent="0.2">
      <c r="A2612" s="120" t="s">
        <v>249</v>
      </c>
      <c r="B2612" s="128"/>
      <c r="C2612" s="137"/>
      <c r="D2612" s="137"/>
    </row>
    <row r="2613" spans="1:4" s="97" customFormat="1" x14ac:dyDescent="0.2">
      <c r="A2613" s="120" t="s">
        <v>399</v>
      </c>
      <c r="B2613" s="128"/>
      <c r="C2613" s="137"/>
      <c r="D2613" s="137"/>
    </row>
    <row r="2614" spans="1:4" s="97" customFormat="1" x14ac:dyDescent="0.2">
      <c r="A2614" s="120" t="s">
        <v>530</v>
      </c>
      <c r="B2614" s="128"/>
      <c r="C2614" s="137"/>
      <c r="D2614" s="137"/>
    </row>
    <row r="2615" spans="1:4" s="97" customFormat="1" x14ac:dyDescent="0.2">
      <c r="A2615" s="120"/>
      <c r="B2615" s="122"/>
      <c r="C2615" s="110"/>
      <c r="D2615" s="110"/>
    </row>
    <row r="2616" spans="1:4" s="97" customFormat="1" x14ac:dyDescent="0.2">
      <c r="A2616" s="130">
        <v>410000</v>
      </c>
      <c r="B2616" s="124" t="s">
        <v>87</v>
      </c>
      <c r="C2616" s="138">
        <f t="shared" ref="C2616" si="331">C2617+C2622+C2635</f>
        <v>5103700</v>
      </c>
      <c r="D2616" s="138">
        <f t="shared" ref="D2616" si="332">D2617+D2622+D2635</f>
        <v>0</v>
      </c>
    </row>
    <row r="2617" spans="1:4" s="97" customFormat="1" x14ac:dyDescent="0.2">
      <c r="A2617" s="130">
        <v>411000</v>
      </c>
      <c r="B2617" s="124" t="s">
        <v>204</v>
      </c>
      <c r="C2617" s="138">
        <f t="shared" ref="C2617" si="333">SUM(C2618:C2621)</f>
        <v>4345300</v>
      </c>
      <c r="D2617" s="138">
        <f t="shared" ref="D2617" si="334">SUM(D2618:D2621)</f>
        <v>0</v>
      </c>
    </row>
    <row r="2618" spans="1:4" s="97" customFormat="1" x14ac:dyDescent="0.2">
      <c r="A2618" s="120">
        <v>411100</v>
      </c>
      <c r="B2618" s="121" t="s">
        <v>88</v>
      </c>
      <c r="C2618" s="127">
        <v>4003200</v>
      </c>
      <c r="D2618" s="127">
        <v>0</v>
      </c>
    </row>
    <row r="2619" spans="1:4" s="97" customFormat="1" ht="46.5" x14ac:dyDescent="0.2">
      <c r="A2619" s="120">
        <v>411200</v>
      </c>
      <c r="B2619" s="121" t="s">
        <v>217</v>
      </c>
      <c r="C2619" s="127">
        <v>167200</v>
      </c>
      <c r="D2619" s="127">
        <v>0</v>
      </c>
    </row>
    <row r="2620" spans="1:4" s="97" customFormat="1" ht="46.5" x14ac:dyDescent="0.2">
      <c r="A2620" s="120">
        <v>411300</v>
      </c>
      <c r="B2620" s="121" t="s">
        <v>89</v>
      </c>
      <c r="C2620" s="127">
        <v>140700</v>
      </c>
      <c r="D2620" s="127">
        <v>0</v>
      </c>
    </row>
    <row r="2621" spans="1:4" s="97" customFormat="1" x14ac:dyDescent="0.2">
      <c r="A2621" s="120">
        <v>411400</v>
      </c>
      <c r="B2621" s="121" t="s">
        <v>90</v>
      </c>
      <c r="C2621" s="127">
        <v>34200</v>
      </c>
      <c r="D2621" s="127">
        <v>0</v>
      </c>
    </row>
    <row r="2622" spans="1:4" s="97" customFormat="1" x14ac:dyDescent="0.2">
      <c r="A2622" s="130">
        <v>412000</v>
      </c>
      <c r="B2622" s="128" t="s">
        <v>209</v>
      </c>
      <c r="C2622" s="138">
        <f>SUM(C2623:C2634)</f>
        <v>756400</v>
      </c>
      <c r="D2622" s="138">
        <f>SUM(D2623:D2634)</f>
        <v>0</v>
      </c>
    </row>
    <row r="2623" spans="1:4" s="97" customFormat="1" x14ac:dyDescent="0.2">
      <c r="A2623" s="120">
        <v>412100</v>
      </c>
      <c r="B2623" s="121" t="s">
        <v>91</v>
      </c>
      <c r="C2623" s="127">
        <v>17100</v>
      </c>
      <c r="D2623" s="127">
        <v>0</v>
      </c>
    </row>
    <row r="2624" spans="1:4" s="97" customFormat="1" ht="46.5" x14ac:dyDescent="0.2">
      <c r="A2624" s="120">
        <v>412200</v>
      </c>
      <c r="B2624" s="121" t="s">
        <v>218</v>
      </c>
      <c r="C2624" s="127">
        <v>332000</v>
      </c>
      <c r="D2624" s="127">
        <v>0</v>
      </c>
    </row>
    <row r="2625" spans="1:4" s="97" customFormat="1" x14ac:dyDescent="0.2">
      <c r="A2625" s="120">
        <v>412300</v>
      </c>
      <c r="B2625" s="121" t="s">
        <v>92</v>
      </c>
      <c r="C2625" s="127">
        <v>76200</v>
      </c>
      <c r="D2625" s="127">
        <v>0</v>
      </c>
    </row>
    <row r="2626" spans="1:4" s="97" customFormat="1" x14ac:dyDescent="0.2">
      <c r="A2626" s="120">
        <v>412500</v>
      </c>
      <c r="B2626" s="121" t="s">
        <v>94</v>
      </c>
      <c r="C2626" s="127">
        <v>35200</v>
      </c>
      <c r="D2626" s="127">
        <v>0</v>
      </c>
    </row>
    <row r="2627" spans="1:4" s="97" customFormat="1" x14ac:dyDescent="0.2">
      <c r="A2627" s="120">
        <v>412600</v>
      </c>
      <c r="B2627" s="121" t="s">
        <v>219</v>
      </c>
      <c r="C2627" s="127">
        <v>35000</v>
      </c>
      <c r="D2627" s="127">
        <v>0</v>
      </c>
    </row>
    <row r="2628" spans="1:4" s="97" customFormat="1" x14ac:dyDescent="0.2">
      <c r="A2628" s="120">
        <v>412700</v>
      </c>
      <c r="B2628" s="121" t="s">
        <v>206</v>
      </c>
      <c r="C2628" s="127">
        <v>237500</v>
      </c>
      <c r="D2628" s="127">
        <v>0</v>
      </c>
    </row>
    <row r="2629" spans="1:4" s="97" customFormat="1" x14ac:dyDescent="0.2">
      <c r="A2629" s="120">
        <v>412900</v>
      </c>
      <c r="B2629" s="121" t="s">
        <v>531</v>
      </c>
      <c r="C2629" s="127">
        <v>4500</v>
      </c>
      <c r="D2629" s="127">
        <v>0</v>
      </c>
    </row>
    <row r="2630" spans="1:4" s="97" customFormat="1" x14ac:dyDescent="0.2">
      <c r="A2630" s="120">
        <v>412900</v>
      </c>
      <c r="B2630" s="129" t="s">
        <v>299</v>
      </c>
      <c r="C2630" s="127">
        <v>5899.9999999999964</v>
      </c>
      <c r="D2630" s="127">
        <v>0</v>
      </c>
    </row>
    <row r="2631" spans="1:4" s="97" customFormat="1" x14ac:dyDescent="0.2">
      <c r="A2631" s="120">
        <v>412900</v>
      </c>
      <c r="B2631" s="129" t="s">
        <v>316</v>
      </c>
      <c r="C2631" s="127">
        <v>500</v>
      </c>
      <c r="D2631" s="127">
        <v>0</v>
      </c>
    </row>
    <row r="2632" spans="1:4" s="97" customFormat="1" ht="46.5" x14ac:dyDescent="0.2">
      <c r="A2632" s="120">
        <v>412900</v>
      </c>
      <c r="B2632" s="129" t="s">
        <v>317</v>
      </c>
      <c r="C2632" s="127">
        <v>2900</v>
      </c>
      <c r="D2632" s="127">
        <v>0</v>
      </c>
    </row>
    <row r="2633" spans="1:4" s="97" customFormat="1" ht="46.5" x14ac:dyDescent="0.2">
      <c r="A2633" s="120">
        <v>412900</v>
      </c>
      <c r="B2633" s="129" t="s">
        <v>318</v>
      </c>
      <c r="C2633" s="127">
        <v>8600</v>
      </c>
      <c r="D2633" s="127">
        <v>0</v>
      </c>
    </row>
    <row r="2634" spans="1:4" s="97" customFormat="1" x14ac:dyDescent="0.2">
      <c r="A2634" s="120">
        <v>412900</v>
      </c>
      <c r="B2634" s="121" t="s">
        <v>301</v>
      </c>
      <c r="C2634" s="127">
        <v>1000</v>
      </c>
      <c r="D2634" s="127">
        <v>0</v>
      </c>
    </row>
    <row r="2635" spans="1:4" s="139" customFormat="1" x14ac:dyDescent="0.2">
      <c r="A2635" s="130">
        <v>413000</v>
      </c>
      <c r="B2635" s="128" t="s">
        <v>210</v>
      </c>
      <c r="C2635" s="138">
        <f>C2636</f>
        <v>2000</v>
      </c>
      <c r="D2635" s="138">
        <f>D2636</f>
        <v>0</v>
      </c>
    </row>
    <row r="2636" spans="1:4" s="97" customFormat="1" x14ac:dyDescent="0.2">
      <c r="A2636" s="120">
        <v>413900</v>
      </c>
      <c r="B2636" s="121" t="s">
        <v>99</v>
      </c>
      <c r="C2636" s="127">
        <v>2000</v>
      </c>
      <c r="D2636" s="127">
        <v>0</v>
      </c>
    </row>
    <row r="2637" spans="1:4" s="97" customFormat="1" x14ac:dyDescent="0.2">
      <c r="A2637" s="130">
        <v>510000</v>
      </c>
      <c r="B2637" s="128" t="s">
        <v>153</v>
      </c>
      <c r="C2637" s="138">
        <f>C2638+C2643+C2641</f>
        <v>44400</v>
      </c>
      <c r="D2637" s="138">
        <f>D2638+D2643+D2641</f>
        <v>0</v>
      </c>
    </row>
    <row r="2638" spans="1:4" s="97" customFormat="1" x14ac:dyDescent="0.2">
      <c r="A2638" s="130">
        <v>511000</v>
      </c>
      <c r="B2638" s="128" t="s">
        <v>154</v>
      </c>
      <c r="C2638" s="138">
        <f>SUM(C2639:C2640)</f>
        <v>35000</v>
      </c>
      <c r="D2638" s="138">
        <f>SUM(D2639:D2640)</f>
        <v>0</v>
      </c>
    </row>
    <row r="2639" spans="1:4" s="97" customFormat="1" ht="46.5" x14ac:dyDescent="0.2">
      <c r="A2639" s="120">
        <v>511200</v>
      </c>
      <c r="B2639" s="121" t="s">
        <v>156</v>
      </c>
      <c r="C2639" s="127">
        <v>0</v>
      </c>
      <c r="D2639" s="127">
        <v>0</v>
      </c>
    </row>
    <row r="2640" spans="1:4" s="97" customFormat="1" x14ac:dyDescent="0.2">
      <c r="A2640" s="120">
        <v>511300</v>
      </c>
      <c r="B2640" s="121" t="s">
        <v>157</v>
      </c>
      <c r="C2640" s="127">
        <v>35000</v>
      </c>
      <c r="D2640" s="127">
        <v>0</v>
      </c>
    </row>
    <row r="2641" spans="1:4" s="139" customFormat="1" x14ac:dyDescent="0.2">
      <c r="A2641" s="130">
        <v>513000</v>
      </c>
      <c r="B2641" s="128" t="s">
        <v>162</v>
      </c>
      <c r="C2641" s="138">
        <f>C2642</f>
        <v>7500</v>
      </c>
      <c r="D2641" s="138">
        <f>D2642</f>
        <v>0</v>
      </c>
    </row>
    <row r="2642" spans="1:4" s="97" customFormat="1" x14ac:dyDescent="0.2">
      <c r="A2642" s="141">
        <v>513700</v>
      </c>
      <c r="B2642" s="121" t="s">
        <v>333</v>
      </c>
      <c r="C2642" s="127">
        <v>7500</v>
      </c>
      <c r="D2642" s="127">
        <v>0</v>
      </c>
    </row>
    <row r="2643" spans="1:4" s="139" customFormat="1" ht="46.5" x14ac:dyDescent="0.2">
      <c r="A2643" s="130">
        <v>516000</v>
      </c>
      <c r="B2643" s="128" t="s">
        <v>164</v>
      </c>
      <c r="C2643" s="138">
        <f>C2644</f>
        <v>1900</v>
      </c>
      <c r="D2643" s="138">
        <f>D2644</f>
        <v>0</v>
      </c>
    </row>
    <row r="2644" spans="1:4" s="97" customFormat="1" ht="46.5" x14ac:dyDescent="0.2">
      <c r="A2644" s="120">
        <v>516100</v>
      </c>
      <c r="B2644" s="121" t="s">
        <v>164</v>
      </c>
      <c r="C2644" s="127">
        <v>1900</v>
      </c>
      <c r="D2644" s="127">
        <v>0</v>
      </c>
    </row>
    <row r="2645" spans="1:4" s="139" customFormat="1" x14ac:dyDescent="0.2">
      <c r="A2645" s="130">
        <v>630000</v>
      </c>
      <c r="B2645" s="128" t="s">
        <v>194</v>
      </c>
      <c r="C2645" s="138">
        <f>C2646+C2648</f>
        <v>115000</v>
      </c>
      <c r="D2645" s="138">
        <f>D2646+D2648</f>
        <v>8000000</v>
      </c>
    </row>
    <row r="2646" spans="1:4" s="139" customFormat="1" x14ac:dyDescent="0.2">
      <c r="A2646" s="130">
        <v>631000</v>
      </c>
      <c r="B2646" s="128" t="s">
        <v>126</v>
      </c>
      <c r="C2646" s="138">
        <f>0+C2647</f>
        <v>0</v>
      </c>
      <c r="D2646" s="138">
        <f>0+D2647</f>
        <v>8000000</v>
      </c>
    </row>
    <row r="2647" spans="1:4" s="97" customFormat="1" x14ac:dyDescent="0.2">
      <c r="A2647" s="141">
        <v>631200</v>
      </c>
      <c r="B2647" s="121" t="s">
        <v>197</v>
      </c>
      <c r="C2647" s="127">
        <v>0</v>
      </c>
      <c r="D2647" s="127">
        <v>8000000</v>
      </c>
    </row>
    <row r="2648" spans="1:4" s="139" customFormat="1" ht="46.5" x14ac:dyDescent="0.2">
      <c r="A2648" s="130">
        <v>638000</v>
      </c>
      <c r="B2648" s="128" t="s">
        <v>127</v>
      </c>
      <c r="C2648" s="138">
        <f>C2649</f>
        <v>115000</v>
      </c>
      <c r="D2648" s="138">
        <f>D2649</f>
        <v>0</v>
      </c>
    </row>
    <row r="2649" spans="1:4" s="97" customFormat="1" x14ac:dyDescent="0.2">
      <c r="A2649" s="120">
        <v>638100</v>
      </c>
      <c r="B2649" s="121" t="s">
        <v>199</v>
      </c>
      <c r="C2649" s="127">
        <v>115000</v>
      </c>
      <c r="D2649" s="127">
        <v>0</v>
      </c>
    </row>
    <row r="2650" spans="1:4" s="97" customFormat="1" x14ac:dyDescent="0.2">
      <c r="A2650" s="142"/>
      <c r="B2650" s="133" t="s">
        <v>236</v>
      </c>
      <c r="C2650" s="140">
        <f>C2616+C2637+C2645</f>
        <v>5263100</v>
      </c>
      <c r="D2650" s="140">
        <f>D2616+D2637+D2645</f>
        <v>8000000</v>
      </c>
    </row>
    <row r="2651" spans="1:4" s="97" customFormat="1" x14ac:dyDescent="0.2">
      <c r="A2651" s="108"/>
      <c r="B2651" s="109"/>
      <c r="C2651" s="110"/>
      <c r="D2651" s="110"/>
    </row>
    <row r="2652" spans="1:4" s="97" customFormat="1" x14ac:dyDescent="0.2">
      <c r="A2652" s="118"/>
      <c r="B2652" s="109"/>
      <c r="C2652" s="137"/>
      <c r="D2652" s="137"/>
    </row>
    <row r="2653" spans="1:4" s="97" customFormat="1" x14ac:dyDescent="0.2">
      <c r="A2653" s="120" t="s">
        <v>632</v>
      </c>
      <c r="B2653" s="128"/>
      <c r="C2653" s="137"/>
      <c r="D2653" s="137"/>
    </row>
    <row r="2654" spans="1:4" s="97" customFormat="1" x14ac:dyDescent="0.2">
      <c r="A2654" s="120" t="s">
        <v>249</v>
      </c>
      <c r="B2654" s="128"/>
      <c r="C2654" s="137"/>
      <c r="D2654" s="137"/>
    </row>
    <row r="2655" spans="1:4" s="97" customFormat="1" x14ac:dyDescent="0.2">
      <c r="A2655" s="120" t="s">
        <v>400</v>
      </c>
      <c r="B2655" s="128"/>
      <c r="C2655" s="137"/>
      <c r="D2655" s="137"/>
    </row>
    <row r="2656" spans="1:4" s="97" customFormat="1" x14ac:dyDescent="0.2">
      <c r="A2656" s="120" t="s">
        <v>530</v>
      </c>
      <c r="B2656" s="128"/>
      <c r="C2656" s="137"/>
      <c r="D2656" s="137"/>
    </row>
    <row r="2657" spans="1:4" s="97" customFormat="1" x14ac:dyDescent="0.2">
      <c r="A2657" s="120"/>
      <c r="B2657" s="122"/>
      <c r="C2657" s="110"/>
      <c r="D2657" s="110"/>
    </row>
    <row r="2658" spans="1:4" s="97" customFormat="1" x14ac:dyDescent="0.2">
      <c r="A2658" s="130">
        <v>410000</v>
      </c>
      <c r="B2658" s="124" t="s">
        <v>87</v>
      </c>
      <c r="C2658" s="138">
        <f t="shared" ref="C2658" si="335">C2659+C2664+C2676</f>
        <v>1811300</v>
      </c>
      <c r="D2658" s="138">
        <f t="shared" ref="D2658" si="336">D2659+D2664+D2676</f>
        <v>0</v>
      </c>
    </row>
    <row r="2659" spans="1:4" s="97" customFormat="1" x14ac:dyDescent="0.2">
      <c r="A2659" s="130">
        <v>411000</v>
      </c>
      <c r="B2659" s="124" t="s">
        <v>204</v>
      </c>
      <c r="C2659" s="138">
        <f t="shared" ref="C2659" si="337">SUM(C2660:C2663)</f>
        <v>1530000</v>
      </c>
      <c r="D2659" s="138">
        <f t="shared" ref="D2659" si="338">SUM(D2660:D2663)</f>
        <v>0</v>
      </c>
    </row>
    <row r="2660" spans="1:4" s="97" customFormat="1" x14ac:dyDescent="0.2">
      <c r="A2660" s="120">
        <v>411100</v>
      </c>
      <c r="B2660" s="121" t="s">
        <v>88</v>
      </c>
      <c r="C2660" s="127">
        <v>1390000</v>
      </c>
      <c r="D2660" s="127">
        <v>0</v>
      </c>
    </row>
    <row r="2661" spans="1:4" s="97" customFormat="1" ht="46.5" x14ac:dyDescent="0.2">
      <c r="A2661" s="120">
        <v>411200</v>
      </c>
      <c r="B2661" s="121" t="s">
        <v>217</v>
      </c>
      <c r="C2661" s="127">
        <v>107700</v>
      </c>
      <c r="D2661" s="127">
        <v>0</v>
      </c>
    </row>
    <row r="2662" spans="1:4" s="97" customFormat="1" ht="46.5" x14ac:dyDescent="0.2">
      <c r="A2662" s="120">
        <v>411300</v>
      </c>
      <c r="B2662" s="121" t="s">
        <v>89</v>
      </c>
      <c r="C2662" s="127">
        <v>20000</v>
      </c>
      <c r="D2662" s="127">
        <v>0</v>
      </c>
    </row>
    <row r="2663" spans="1:4" s="97" customFormat="1" x14ac:dyDescent="0.2">
      <c r="A2663" s="120">
        <v>411400</v>
      </c>
      <c r="B2663" s="121" t="s">
        <v>90</v>
      </c>
      <c r="C2663" s="127">
        <v>12300</v>
      </c>
      <c r="D2663" s="127">
        <v>0</v>
      </c>
    </row>
    <row r="2664" spans="1:4" s="97" customFormat="1" x14ac:dyDescent="0.2">
      <c r="A2664" s="130">
        <v>412000</v>
      </c>
      <c r="B2664" s="128" t="s">
        <v>209</v>
      </c>
      <c r="C2664" s="138">
        <f>SUM(C2665:C2675)</f>
        <v>280100</v>
      </c>
      <c r="D2664" s="138">
        <f>SUM(D2665:D2675)</f>
        <v>0</v>
      </c>
    </row>
    <row r="2665" spans="1:4" s="97" customFormat="1" ht="46.5" x14ac:dyDescent="0.2">
      <c r="A2665" s="120">
        <v>412200</v>
      </c>
      <c r="B2665" s="121" t="s">
        <v>218</v>
      </c>
      <c r="C2665" s="127">
        <v>139000</v>
      </c>
      <c r="D2665" s="127">
        <v>0</v>
      </c>
    </row>
    <row r="2666" spans="1:4" s="97" customFormat="1" x14ac:dyDescent="0.2">
      <c r="A2666" s="120">
        <v>412300</v>
      </c>
      <c r="B2666" s="121" t="s">
        <v>92</v>
      </c>
      <c r="C2666" s="127">
        <v>19599.999999999993</v>
      </c>
      <c r="D2666" s="127">
        <v>0</v>
      </c>
    </row>
    <row r="2667" spans="1:4" s="97" customFormat="1" x14ac:dyDescent="0.2">
      <c r="A2667" s="120">
        <v>412500</v>
      </c>
      <c r="B2667" s="121" t="s">
        <v>94</v>
      </c>
      <c r="C2667" s="127">
        <v>5600</v>
      </c>
      <c r="D2667" s="127">
        <v>0</v>
      </c>
    </row>
    <row r="2668" spans="1:4" s="97" customFormat="1" x14ac:dyDescent="0.2">
      <c r="A2668" s="120">
        <v>412600</v>
      </c>
      <c r="B2668" s="121" t="s">
        <v>219</v>
      </c>
      <c r="C2668" s="127">
        <v>7500</v>
      </c>
      <c r="D2668" s="127">
        <v>0</v>
      </c>
    </row>
    <row r="2669" spans="1:4" s="97" customFormat="1" x14ac:dyDescent="0.2">
      <c r="A2669" s="120">
        <v>412700</v>
      </c>
      <c r="B2669" s="121" t="s">
        <v>206</v>
      </c>
      <c r="C2669" s="127">
        <v>89999.999999999985</v>
      </c>
      <c r="D2669" s="127">
        <v>0</v>
      </c>
    </row>
    <row r="2670" spans="1:4" s="97" customFormat="1" x14ac:dyDescent="0.2">
      <c r="A2670" s="120">
        <v>412900</v>
      </c>
      <c r="B2670" s="121" t="s">
        <v>531</v>
      </c>
      <c r="C2670" s="127">
        <v>1000</v>
      </c>
      <c r="D2670" s="127">
        <v>0</v>
      </c>
    </row>
    <row r="2671" spans="1:4" s="97" customFormat="1" x14ac:dyDescent="0.2">
      <c r="A2671" s="120">
        <v>412900</v>
      </c>
      <c r="B2671" s="121" t="s">
        <v>299</v>
      </c>
      <c r="C2671" s="127">
        <v>2000</v>
      </c>
      <c r="D2671" s="127">
        <v>0</v>
      </c>
    </row>
    <row r="2672" spans="1:4" s="97" customFormat="1" x14ac:dyDescent="0.2">
      <c r="A2672" s="120">
        <v>412900</v>
      </c>
      <c r="B2672" s="129" t="s">
        <v>316</v>
      </c>
      <c r="C2672" s="127">
        <v>400</v>
      </c>
      <c r="D2672" s="127">
        <v>0</v>
      </c>
    </row>
    <row r="2673" spans="1:4" s="97" customFormat="1" ht="46.5" x14ac:dyDescent="0.2">
      <c r="A2673" s="120">
        <v>412900</v>
      </c>
      <c r="B2673" s="129" t="s">
        <v>317</v>
      </c>
      <c r="C2673" s="127">
        <v>1000</v>
      </c>
      <c r="D2673" s="127">
        <v>0</v>
      </c>
    </row>
    <row r="2674" spans="1:4" s="97" customFormat="1" ht="46.5" x14ac:dyDescent="0.2">
      <c r="A2674" s="120">
        <v>412900</v>
      </c>
      <c r="B2674" s="129" t="s">
        <v>318</v>
      </c>
      <c r="C2674" s="127">
        <v>2999.9999999999995</v>
      </c>
      <c r="D2674" s="127">
        <v>0</v>
      </c>
    </row>
    <row r="2675" spans="1:4" s="97" customFormat="1" x14ac:dyDescent="0.2">
      <c r="A2675" s="120">
        <v>412900</v>
      </c>
      <c r="B2675" s="121" t="s">
        <v>301</v>
      </c>
      <c r="C2675" s="127">
        <v>11000</v>
      </c>
      <c r="D2675" s="127">
        <v>0</v>
      </c>
    </row>
    <row r="2676" spans="1:4" s="139" customFormat="1" x14ac:dyDescent="0.2">
      <c r="A2676" s="130">
        <v>413000</v>
      </c>
      <c r="B2676" s="128" t="s">
        <v>210</v>
      </c>
      <c r="C2676" s="138">
        <f>C2677</f>
        <v>1200</v>
      </c>
      <c r="D2676" s="138">
        <f>D2677</f>
        <v>0</v>
      </c>
    </row>
    <row r="2677" spans="1:4" s="97" customFormat="1" x14ac:dyDescent="0.2">
      <c r="A2677" s="120">
        <v>413900</v>
      </c>
      <c r="B2677" s="121" t="s">
        <v>99</v>
      </c>
      <c r="C2677" s="127">
        <v>1200</v>
      </c>
      <c r="D2677" s="127">
        <v>0</v>
      </c>
    </row>
    <row r="2678" spans="1:4" s="139" customFormat="1" x14ac:dyDescent="0.2">
      <c r="A2678" s="130">
        <v>510000</v>
      </c>
      <c r="B2678" s="128" t="s">
        <v>153</v>
      </c>
      <c r="C2678" s="138">
        <f>C2679+C2682+0</f>
        <v>46500</v>
      </c>
      <c r="D2678" s="138">
        <f>D2679+D2682+0</f>
        <v>0</v>
      </c>
    </row>
    <row r="2679" spans="1:4" s="97" customFormat="1" x14ac:dyDescent="0.2">
      <c r="A2679" s="130">
        <v>511000</v>
      </c>
      <c r="B2679" s="128" t="s">
        <v>154</v>
      </c>
      <c r="C2679" s="138">
        <f t="shared" ref="C2679" si="339">SUM(C2680:C2681)</f>
        <v>45000</v>
      </c>
      <c r="D2679" s="138">
        <f t="shared" ref="D2679" si="340">SUM(D2680:D2681)</f>
        <v>0</v>
      </c>
    </row>
    <row r="2680" spans="1:4" s="97" customFormat="1" ht="46.5" x14ac:dyDescent="0.2">
      <c r="A2680" s="120">
        <v>511200</v>
      </c>
      <c r="B2680" s="121" t="s">
        <v>156</v>
      </c>
      <c r="C2680" s="127">
        <v>200</v>
      </c>
      <c r="D2680" s="127">
        <v>0</v>
      </c>
    </row>
    <row r="2681" spans="1:4" s="97" customFormat="1" x14ac:dyDescent="0.2">
      <c r="A2681" s="120">
        <v>511300</v>
      </c>
      <c r="B2681" s="121" t="s">
        <v>157</v>
      </c>
      <c r="C2681" s="127">
        <v>44800</v>
      </c>
      <c r="D2681" s="127">
        <v>0</v>
      </c>
    </row>
    <row r="2682" spans="1:4" s="139" customFormat="1" ht="46.5" x14ac:dyDescent="0.2">
      <c r="A2682" s="130">
        <v>516000</v>
      </c>
      <c r="B2682" s="128" t="s">
        <v>164</v>
      </c>
      <c r="C2682" s="138">
        <f>C2683</f>
        <v>1500</v>
      </c>
      <c r="D2682" s="138">
        <f>D2683</f>
        <v>0</v>
      </c>
    </row>
    <row r="2683" spans="1:4" s="97" customFormat="1" ht="46.5" x14ac:dyDescent="0.2">
      <c r="A2683" s="120">
        <v>516100</v>
      </c>
      <c r="B2683" s="121" t="s">
        <v>164</v>
      </c>
      <c r="C2683" s="127">
        <v>1500</v>
      </c>
      <c r="D2683" s="127">
        <v>0</v>
      </c>
    </row>
    <row r="2684" spans="1:4" s="139" customFormat="1" x14ac:dyDescent="0.2">
      <c r="A2684" s="130">
        <v>630000</v>
      </c>
      <c r="B2684" s="128" t="s">
        <v>194</v>
      </c>
      <c r="C2684" s="138">
        <f>C2685+C2687</f>
        <v>31000</v>
      </c>
      <c r="D2684" s="138">
        <f>D2685+D2687</f>
        <v>673200</v>
      </c>
    </row>
    <row r="2685" spans="1:4" s="139" customFormat="1" x14ac:dyDescent="0.2">
      <c r="A2685" s="130">
        <v>631000</v>
      </c>
      <c r="B2685" s="128" t="s">
        <v>126</v>
      </c>
      <c r="C2685" s="138">
        <f>0+C2686</f>
        <v>0</v>
      </c>
      <c r="D2685" s="138">
        <f>0+D2686</f>
        <v>673200</v>
      </c>
    </row>
    <row r="2686" spans="1:4" s="97" customFormat="1" x14ac:dyDescent="0.2">
      <c r="A2686" s="141">
        <v>631200</v>
      </c>
      <c r="B2686" s="121" t="s">
        <v>197</v>
      </c>
      <c r="C2686" s="127">
        <v>0</v>
      </c>
      <c r="D2686" s="127">
        <v>673200</v>
      </c>
    </row>
    <row r="2687" spans="1:4" s="139" customFormat="1" ht="46.5" x14ac:dyDescent="0.2">
      <c r="A2687" s="130">
        <v>638000</v>
      </c>
      <c r="B2687" s="128" t="s">
        <v>127</v>
      </c>
      <c r="C2687" s="138">
        <f>C2688</f>
        <v>31000</v>
      </c>
      <c r="D2687" s="138">
        <f>D2688</f>
        <v>0</v>
      </c>
    </row>
    <row r="2688" spans="1:4" s="97" customFormat="1" x14ac:dyDescent="0.2">
      <c r="A2688" s="120">
        <v>638100</v>
      </c>
      <c r="B2688" s="121" t="s">
        <v>199</v>
      </c>
      <c r="C2688" s="127">
        <v>31000</v>
      </c>
      <c r="D2688" s="127">
        <v>0</v>
      </c>
    </row>
    <row r="2689" spans="1:4" s="97" customFormat="1" x14ac:dyDescent="0.2">
      <c r="A2689" s="142"/>
      <c r="B2689" s="133" t="s">
        <v>236</v>
      </c>
      <c r="C2689" s="140">
        <f>C2658+C2678+C2684</f>
        <v>1888800</v>
      </c>
      <c r="D2689" s="140">
        <f>D2658+D2678+D2684</f>
        <v>673200</v>
      </c>
    </row>
    <row r="2690" spans="1:4" s="97" customFormat="1" x14ac:dyDescent="0.2">
      <c r="A2690" s="108"/>
      <c r="B2690" s="109"/>
      <c r="C2690" s="110"/>
      <c r="D2690" s="110"/>
    </row>
    <row r="2691" spans="1:4" s="97" customFormat="1" x14ac:dyDescent="0.2">
      <c r="A2691" s="118"/>
      <c r="B2691" s="109"/>
      <c r="C2691" s="137"/>
      <c r="D2691" s="137"/>
    </row>
    <row r="2692" spans="1:4" s="97" customFormat="1" x14ac:dyDescent="0.2">
      <c r="A2692" s="120" t="s">
        <v>633</v>
      </c>
      <c r="B2692" s="128"/>
      <c r="C2692" s="137"/>
      <c r="D2692" s="137"/>
    </row>
    <row r="2693" spans="1:4" s="97" customFormat="1" x14ac:dyDescent="0.2">
      <c r="A2693" s="120" t="s">
        <v>249</v>
      </c>
      <c r="B2693" s="128"/>
      <c r="C2693" s="137"/>
      <c r="D2693" s="137"/>
    </row>
    <row r="2694" spans="1:4" s="97" customFormat="1" x14ac:dyDescent="0.2">
      <c r="A2694" s="120" t="s">
        <v>401</v>
      </c>
      <c r="B2694" s="128"/>
      <c r="C2694" s="137"/>
      <c r="D2694" s="137"/>
    </row>
    <row r="2695" spans="1:4" s="97" customFormat="1" x14ac:dyDescent="0.2">
      <c r="A2695" s="120" t="s">
        <v>530</v>
      </c>
      <c r="B2695" s="128"/>
      <c r="C2695" s="137"/>
      <c r="D2695" s="137"/>
    </row>
    <row r="2696" spans="1:4" s="97" customFormat="1" x14ac:dyDescent="0.2">
      <c r="A2696" s="120"/>
      <c r="B2696" s="122"/>
      <c r="C2696" s="110"/>
      <c r="D2696" s="110"/>
    </row>
    <row r="2697" spans="1:4" s="97" customFormat="1" x14ac:dyDescent="0.2">
      <c r="A2697" s="130">
        <v>410000</v>
      </c>
      <c r="B2697" s="124" t="s">
        <v>87</v>
      </c>
      <c r="C2697" s="138">
        <f>C2698+C2703+C2716</f>
        <v>2299600</v>
      </c>
      <c r="D2697" s="138">
        <f>D2698+D2703+D2716</f>
        <v>0</v>
      </c>
    </row>
    <row r="2698" spans="1:4" s="97" customFormat="1" x14ac:dyDescent="0.2">
      <c r="A2698" s="130">
        <v>411000</v>
      </c>
      <c r="B2698" s="124" t="s">
        <v>204</v>
      </c>
      <c r="C2698" s="138">
        <f t="shared" ref="C2698" si="341">SUM(C2699:C2702)</f>
        <v>1853300</v>
      </c>
      <c r="D2698" s="138">
        <f t="shared" ref="D2698" si="342">SUM(D2699:D2702)</f>
        <v>0</v>
      </c>
    </row>
    <row r="2699" spans="1:4" s="97" customFormat="1" x14ac:dyDescent="0.2">
      <c r="A2699" s="120">
        <v>411100</v>
      </c>
      <c r="B2699" s="121" t="s">
        <v>88</v>
      </c>
      <c r="C2699" s="127">
        <v>1718500</v>
      </c>
      <c r="D2699" s="127">
        <v>0</v>
      </c>
    </row>
    <row r="2700" spans="1:4" s="97" customFormat="1" ht="46.5" x14ac:dyDescent="0.2">
      <c r="A2700" s="120">
        <v>411200</v>
      </c>
      <c r="B2700" s="121" t="s">
        <v>217</v>
      </c>
      <c r="C2700" s="127">
        <v>52900</v>
      </c>
      <c r="D2700" s="127">
        <v>0</v>
      </c>
    </row>
    <row r="2701" spans="1:4" s="97" customFormat="1" ht="46.5" x14ac:dyDescent="0.2">
      <c r="A2701" s="120">
        <v>411300</v>
      </c>
      <c r="B2701" s="121" t="s">
        <v>89</v>
      </c>
      <c r="C2701" s="127">
        <v>66900</v>
      </c>
      <c r="D2701" s="127">
        <v>0</v>
      </c>
    </row>
    <row r="2702" spans="1:4" s="97" customFormat="1" x14ac:dyDescent="0.2">
      <c r="A2702" s="120">
        <v>411400</v>
      </c>
      <c r="B2702" s="121" t="s">
        <v>90</v>
      </c>
      <c r="C2702" s="127">
        <v>15000</v>
      </c>
      <c r="D2702" s="127">
        <v>0</v>
      </c>
    </row>
    <row r="2703" spans="1:4" s="97" customFormat="1" x14ac:dyDescent="0.2">
      <c r="A2703" s="130">
        <v>412000</v>
      </c>
      <c r="B2703" s="128" t="s">
        <v>209</v>
      </c>
      <c r="C2703" s="138">
        <f>SUM(C2704:C2715)</f>
        <v>445300</v>
      </c>
      <c r="D2703" s="138">
        <f>SUM(D2704:D2715)</f>
        <v>0</v>
      </c>
    </row>
    <row r="2704" spans="1:4" s="97" customFormat="1" x14ac:dyDescent="0.2">
      <c r="A2704" s="141">
        <v>412100</v>
      </c>
      <c r="B2704" s="121" t="s">
        <v>91</v>
      </c>
      <c r="C2704" s="127">
        <v>30999.999999999996</v>
      </c>
      <c r="D2704" s="127">
        <v>0</v>
      </c>
    </row>
    <row r="2705" spans="1:4" s="97" customFormat="1" ht="46.5" x14ac:dyDescent="0.2">
      <c r="A2705" s="120">
        <v>412200</v>
      </c>
      <c r="B2705" s="121" t="s">
        <v>218</v>
      </c>
      <c r="C2705" s="127">
        <v>200000</v>
      </c>
      <c r="D2705" s="127">
        <v>0</v>
      </c>
    </row>
    <row r="2706" spans="1:4" s="97" customFormat="1" x14ac:dyDescent="0.2">
      <c r="A2706" s="120">
        <v>412300</v>
      </c>
      <c r="B2706" s="121" t="s">
        <v>92</v>
      </c>
      <c r="C2706" s="127">
        <v>48000</v>
      </c>
      <c r="D2706" s="127">
        <v>0</v>
      </c>
    </row>
    <row r="2707" spans="1:4" s="97" customFormat="1" x14ac:dyDescent="0.2">
      <c r="A2707" s="120">
        <v>412500</v>
      </c>
      <c r="B2707" s="121" t="s">
        <v>94</v>
      </c>
      <c r="C2707" s="127">
        <v>10100</v>
      </c>
      <c r="D2707" s="127">
        <v>0</v>
      </c>
    </row>
    <row r="2708" spans="1:4" s="97" customFormat="1" x14ac:dyDescent="0.2">
      <c r="A2708" s="120">
        <v>412600</v>
      </c>
      <c r="B2708" s="121" t="s">
        <v>219</v>
      </c>
      <c r="C2708" s="127">
        <v>11000</v>
      </c>
      <c r="D2708" s="127">
        <v>0</v>
      </c>
    </row>
    <row r="2709" spans="1:4" s="97" customFormat="1" x14ac:dyDescent="0.2">
      <c r="A2709" s="120">
        <v>412700</v>
      </c>
      <c r="B2709" s="121" t="s">
        <v>206</v>
      </c>
      <c r="C2709" s="127">
        <v>127000</v>
      </c>
      <c r="D2709" s="127">
        <v>0</v>
      </c>
    </row>
    <row r="2710" spans="1:4" s="97" customFormat="1" x14ac:dyDescent="0.2">
      <c r="A2710" s="120">
        <v>412900</v>
      </c>
      <c r="B2710" s="121" t="s">
        <v>531</v>
      </c>
      <c r="C2710" s="127">
        <v>1500</v>
      </c>
      <c r="D2710" s="127">
        <v>0</v>
      </c>
    </row>
    <row r="2711" spans="1:4" s="97" customFormat="1" x14ac:dyDescent="0.2">
      <c r="A2711" s="120">
        <v>412900</v>
      </c>
      <c r="B2711" s="129" t="s">
        <v>299</v>
      </c>
      <c r="C2711" s="127">
        <v>6900</v>
      </c>
      <c r="D2711" s="127">
        <v>0</v>
      </c>
    </row>
    <row r="2712" spans="1:4" s="97" customFormat="1" x14ac:dyDescent="0.2">
      <c r="A2712" s="120">
        <v>412900</v>
      </c>
      <c r="B2712" s="129" t="s">
        <v>316</v>
      </c>
      <c r="C2712" s="127">
        <v>1000</v>
      </c>
      <c r="D2712" s="127">
        <v>0</v>
      </c>
    </row>
    <row r="2713" spans="1:4" s="97" customFormat="1" ht="46.5" x14ac:dyDescent="0.2">
      <c r="A2713" s="120">
        <v>412900</v>
      </c>
      <c r="B2713" s="129" t="s">
        <v>317</v>
      </c>
      <c r="C2713" s="127">
        <v>600</v>
      </c>
      <c r="D2713" s="127">
        <v>0</v>
      </c>
    </row>
    <row r="2714" spans="1:4" s="97" customFormat="1" ht="46.5" x14ac:dyDescent="0.2">
      <c r="A2714" s="120">
        <v>412900</v>
      </c>
      <c r="B2714" s="129" t="s">
        <v>318</v>
      </c>
      <c r="C2714" s="127">
        <v>4100</v>
      </c>
      <c r="D2714" s="127">
        <v>0</v>
      </c>
    </row>
    <row r="2715" spans="1:4" s="97" customFormat="1" x14ac:dyDescent="0.2">
      <c r="A2715" s="120">
        <v>412900</v>
      </c>
      <c r="B2715" s="129" t="s">
        <v>301</v>
      </c>
      <c r="C2715" s="127">
        <v>4100</v>
      </c>
      <c r="D2715" s="127">
        <v>0</v>
      </c>
    </row>
    <row r="2716" spans="1:4" s="139" customFormat="1" x14ac:dyDescent="0.2">
      <c r="A2716" s="130">
        <v>413000</v>
      </c>
      <c r="B2716" s="128" t="s">
        <v>210</v>
      </c>
      <c r="C2716" s="138">
        <f>C2717</f>
        <v>1000</v>
      </c>
      <c r="D2716" s="138">
        <f>D2717</f>
        <v>0</v>
      </c>
    </row>
    <row r="2717" spans="1:4" s="97" customFormat="1" x14ac:dyDescent="0.2">
      <c r="A2717" s="120">
        <v>413900</v>
      </c>
      <c r="B2717" s="121" t="s">
        <v>99</v>
      </c>
      <c r="C2717" s="127">
        <v>1000</v>
      </c>
      <c r="D2717" s="127">
        <v>0</v>
      </c>
    </row>
    <row r="2718" spans="1:4" s="97" customFormat="1" x14ac:dyDescent="0.2">
      <c r="A2718" s="130">
        <v>510000</v>
      </c>
      <c r="B2718" s="128" t="s">
        <v>153</v>
      </c>
      <c r="C2718" s="138">
        <f>C2719+C2721+0</f>
        <v>13000</v>
      </c>
      <c r="D2718" s="138">
        <f>D2719+D2721+0</f>
        <v>0</v>
      </c>
    </row>
    <row r="2719" spans="1:4" s="97" customFormat="1" x14ac:dyDescent="0.2">
      <c r="A2719" s="130">
        <v>511000</v>
      </c>
      <c r="B2719" s="128" t="s">
        <v>154</v>
      </c>
      <c r="C2719" s="138">
        <f>SUM(C2720:C2720)</f>
        <v>10000</v>
      </c>
      <c r="D2719" s="138">
        <f>SUM(D2720:D2720)</f>
        <v>0</v>
      </c>
    </row>
    <row r="2720" spans="1:4" s="97" customFormat="1" x14ac:dyDescent="0.2">
      <c r="A2720" s="120">
        <v>511300</v>
      </c>
      <c r="B2720" s="121" t="s">
        <v>157</v>
      </c>
      <c r="C2720" s="127">
        <v>10000</v>
      </c>
      <c r="D2720" s="127">
        <v>0</v>
      </c>
    </row>
    <row r="2721" spans="1:4" s="97" customFormat="1" ht="46.5" x14ac:dyDescent="0.2">
      <c r="A2721" s="130">
        <v>516000</v>
      </c>
      <c r="B2721" s="128" t="s">
        <v>164</v>
      </c>
      <c r="C2721" s="138">
        <f>C2722</f>
        <v>2999.9999999999995</v>
      </c>
      <c r="D2721" s="138">
        <f>D2722</f>
        <v>0</v>
      </c>
    </row>
    <row r="2722" spans="1:4" s="97" customFormat="1" ht="46.5" x14ac:dyDescent="0.2">
      <c r="A2722" s="120">
        <v>516100</v>
      </c>
      <c r="B2722" s="121" t="s">
        <v>164</v>
      </c>
      <c r="C2722" s="127">
        <v>2999.9999999999995</v>
      </c>
      <c r="D2722" s="127">
        <v>0</v>
      </c>
    </row>
    <row r="2723" spans="1:4" s="139" customFormat="1" x14ac:dyDescent="0.2">
      <c r="A2723" s="130">
        <v>630000</v>
      </c>
      <c r="B2723" s="128" t="s">
        <v>194</v>
      </c>
      <c r="C2723" s="138">
        <f>C2724+C2726</f>
        <v>63000</v>
      </c>
      <c r="D2723" s="138">
        <f>D2724+D2726</f>
        <v>1200000</v>
      </c>
    </row>
    <row r="2724" spans="1:4" s="139" customFormat="1" x14ac:dyDescent="0.2">
      <c r="A2724" s="130">
        <v>631000</v>
      </c>
      <c r="B2724" s="128" t="s">
        <v>126</v>
      </c>
      <c r="C2724" s="138">
        <f>0</f>
        <v>0</v>
      </c>
      <c r="D2724" s="138">
        <f>D2725</f>
        <v>1200000</v>
      </c>
    </row>
    <row r="2725" spans="1:4" s="97" customFormat="1" x14ac:dyDescent="0.2">
      <c r="A2725" s="141">
        <v>631200</v>
      </c>
      <c r="B2725" s="121" t="s">
        <v>197</v>
      </c>
      <c r="C2725" s="127">
        <v>0</v>
      </c>
      <c r="D2725" s="127">
        <v>1200000</v>
      </c>
    </row>
    <row r="2726" spans="1:4" s="139" customFormat="1" ht="46.5" x14ac:dyDescent="0.2">
      <c r="A2726" s="130">
        <v>638000</v>
      </c>
      <c r="B2726" s="128" t="s">
        <v>127</v>
      </c>
      <c r="C2726" s="138">
        <f>C2727</f>
        <v>63000</v>
      </c>
      <c r="D2726" s="138">
        <f>D2727</f>
        <v>0</v>
      </c>
    </row>
    <row r="2727" spans="1:4" s="97" customFormat="1" x14ac:dyDescent="0.2">
      <c r="A2727" s="120">
        <v>638100</v>
      </c>
      <c r="B2727" s="121" t="s">
        <v>199</v>
      </c>
      <c r="C2727" s="127">
        <v>63000</v>
      </c>
      <c r="D2727" s="127">
        <v>0</v>
      </c>
    </row>
    <row r="2728" spans="1:4" s="97" customFormat="1" x14ac:dyDescent="0.2">
      <c r="A2728" s="142"/>
      <c r="B2728" s="133" t="s">
        <v>236</v>
      </c>
      <c r="C2728" s="140">
        <f>C2697+C2718+C2723</f>
        <v>2375600</v>
      </c>
      <c r="D2728" s="140">
        <f>D2697+D2718+D2723</f>
        <v>1200000</v>
      </c>
    </row>
    <row r="2729" spans="1:4" s="97" customFormat="1" x14ac:dyDescent="0.2">
      <c r="A2729" s="108"/>
      <c r="B2729" s="109"/>
      <c r="C2729" s="110"/>
      <c r="D2729" s="110"/>
    </row>
    <row r="2730" spans="1:4" s="97" customFormat="1" x14ac:dyDescent="0.2">
      <c r="A2730" s="118"/>
      <c r="B2730" s="109"/>
      <c r="C2730" s="137"/>
      <c r="D2730" s="137"/>
    </row>
    <row r="2731" spans="1:4" s="97" customFormat="1" x14ac:dyDescent="0.2">
      <c r="A2731" s="120" t="s">
        <v>634</v>
      </c>
      <c r="B2731" s="128"/>
      <c r="C2731" s="137"/>
      <c r="D2731" s="137"/>
    </row>
    <row r="2732" spans="1:4" s="97" customFormat="1" x14ac:dyDescent="0.2">
      <c r="A2732" s="120" t="s">
        <v>249</v>
      </c>
      <c r="B2732" s="128"/>
      <c r="C2732" s="137"/>
      <c r="D2732" s="137"/>
    </row>
    <row r="2733" spans="1:4" s="97" customFormat="1" x14ac:dyDescent="0.2">
      <c r="A2733" s="120" t="s">
        <v>402</v>
      </c>
      <c r="B2733" s="128"/>
      <c r="C2733" s="137"/>
      <c r="D2733" s="137"/>
    </row>
    <row r="2734" spans="1:4" s="97" customFormat="1" x14ac:dyDescent="0.2">
      <c r="A2734" s="120" t="s">
        <v>530</v>
      </c>
      <c r="B2734" s="128"/>
      <c r="C2734" s="137"/>
      <c r="D2734" s="137"/>
    </row>
    <row r="2735" spans="1:4" s="97" customFormat="1" x14ac:dyDescent="0.2">
      <c r="A2735" s="120"/>
      <c r="B2735" s="122"/>
      <c r="C2735" s="110"/>
      <c r="D2735" s="110"/>
    </row>
    <row r="2736" spans="1:4" s="97" customFormat="1" x14ac:dyDescent="0.2">
      <c r="A2736" s="130">
        <v>410000</v>
      </c>
      <c r="B2736" s="124" t="s">
        <v>87</v>
      </c>
      <c r="C2736" s="138">
        <f t="shared" ref="C2736" si="343">C2737+C2742</f>
        <v>1424900</v>
      </c>
      <c r="D2736" s="138">
        <f t="shared" ref="D2736" si="344">D2737+D2742</f>
        <v>0</v>
      </c>
    </row>
    <row r="2737" spans="1:4" s="97" customFormat="1" x14ac:dyDescent="0.2">
      <c r="A2737" s="130">
        <v>411000</v>
      </c>
      <c r="B2737" s="124" t="s">
        <v>204</v>
      </c>
      <c r="C2737" s="138">
        <f t="shared" ref="C2737" si="345">SUM(C2738:C2741)</f>
        <v>1137000</v>
      </c>
      <c r="D2737" s="138">
        <f t="shared" ref="D2737" si="346">SUM(D2738:D2741)</f>
        <v>0</v>
      </c>
    </row>
    <row r="2738" spans="1:4" s="97" customFormat="1" x14ac:dyDescent="0.2">
      <c r="A2738" s="120">
        <v>411100</v>
      </c>
      <c r="B2738" s="121" t="s">
        <v>88</v>
      </c>
      <c r="C2738" s="127">
        <v>1075000</v>
      </c>
      <c r="D2738" s="127">
        <v>0</v>
      </c>
    </row>
    <row r="2739" spans="1:4" s="97" customFormat="1" ht="46.5" x14ac:dyDescent="0.2">
      <c r="A2739" s="120">
        <v>411200</v>
      </c>
      <c r="B2739" s="121" t="s">
        <v>217</v>
      </c>
      <c r="C2739" s="127">
        <v>30000</v>
      </c>
      <c r="D2739" s="127">
        <v>0</v>
      </c>
    </row>
    <row r="2740" spans="1:4" s="97" customFormat="1" ht="46.5" x14ac:dyDescent="0.2">
      <c r="A2740" s="120">
        <v>411300</v>
      </c>
      <c r="B2740" s="121" t="s">
        <v>89</v>
      </c>
      <c r="C2740" s="127">
        <v>19000</v>
      </c>
      <c r="D2740" s="127">
        <v>0</v>
      </c>
    </row>
    <row r="2741" spans="1:4" s="97" customFormat="1" x14ac:dyDescent="0.2">
      <c r="A2741" s="120">
        <v>411400</v>
      </c>
      <c r="B2741" s="121" t="s">
        <v>90</v>
      </c>
      <c r="C2741" s="127">
        <v>13000</v>
      </c>
      <c r="D2741" s="127">
        <v>0</v>
      </c>
    </row>
    <row r="2742" spans="1:4" s="97" customFormat="1" x14ac:dyDescent="0.2">
      <c r="A2742" s="130">
        <v>412000</v>
      </c>
      <c r="B2742" s="128" t="s">
        <v>209</v>
      </c>
      <c r="C2742" s="138">
        <f>SUM(C2743:C2752)</f>
        <v>287900</v>
      </c>
      <c r="D2742" s="138">
        <f>SUM(D2743:D2752)</f>
        <v>0</v>
      </c>
    </row>
    <row r="2743" spans="1:4" s="97" customFormat="1" ht="46.5" x14ac:dyDescent="0.2">
      <c r="A2743" s="120">
        <v>412200</v>
      </c>
      <c r="B2743" s="121" t="s">
        <v>218</v>
      </c>
      <c r="C2743" s="127">
        <v>193000</v>
      </c>
      <c r="D2743" s="127">
        <v>0</v>
      </c>
    </row>
    <row r="2744" spans="1:4" s="97" customFormat="1" x14ac:dyDescent="0.2">
      <c r="A2744" s="120">
        <v>412300</v>
      </c>
      <c r="B2744" s="121" t="s">
        <v>92</v>
      </c>
      <c r="C2744" s="127">
        <v>27000</v>
      </c>
      <c r="D2744" s="127">
        <v>0</v>
      </c>
    </row>
    <row r="2745" spans="1:4" s="97" customFormat="1" x14ac:dyDescent="0.2">
      <c r="A2745" s="120">
        <v>412500</v>
      </c>
      <c r="B2745" s="121" t="s">
        <v>94</v>
      </c>
      <c r="C2745" s="127">
        <v>6000</v>
      </c>
      <c r="D2745" s="127">
        <v>0</v>
      </c>
    </row>
    <row r="2746" spans="1:4" s="97" customFormat="1" x14ac:dyDescent="0.2">
      <c r="A2746" s="120">
        <v>412600</v>
      </c>
      <c r="B2746" s="121" t="s">
        <v>219</v>
      </c>
      <c r="C2746" s="127">
        <v>5000</v>
      </c>
      <c r="D2746" s="127">
        <v>0</v>
      </c>
    </row>
    <row r="2747" spans="1:4" s="97" customFormat="1" x14ac:dyDescent="0.2">
      <c r="A2747" s="120">
        <v>412700</v>
      </c>
      <c r="B2747" s="121" t="s">
        <v>206</v>
      </c>
      <c r="C2747" s="127">
        <v>41900</v>
      </c>
      <c r="D2747" s="127">
        <v>0</v>
      </c>
    </row>
    <row r="2748" spans="1:4" s="97" customFormat="1" x14ac:dyDescent="0.2">
      <c r="A2748" s="120">
        <v>412900</v>
      </c>
      <c r="B2748" s="121" t="s">
        <v>531</v>
      </c>
      <c r="C2748" s="127">
        <v>1000</v>
      </c>
      <c r="D2748" s="127">
        <v>0</v>
      </c>
    </row>
    <row r="2749" spans="1:4" s="97" customFormat="1" x14ac:dyDescent="0.2">
      <c r="A2749" s="120">
        <v>412900</v>
      </c>
      <c r="B2749" s="129" t="s">
        <v>316</v>
      </c>
      <c r="C2749" s="127">
        <v>1000</v>
      </c>
      <c r="D2749" s="127">
        <v>0</v>
      </c>
    </row>
    <row r="2750" spans="1:4" s="97" customFormat="1" ht="46.5" x14ac:dyDescent="0.2">
      <c r="A2750" s="120">
        <v>412900</v>
      </c>
      <c r="B2750" s="129" t="s">
        <v>317</v>
      </c>
      <c r="C2750" s="127">
        <v>3500</v>
      </c>
      <c r="D2750" s="127">
        <v>0</v>
      </c>
    </row>
    <row r="2751" spans="1:4" s="97" customFormat="1" ht="46.5" x14ac:dyDescent="0.2">
      <c r="A2751" s="120">
        <v>412900</v>
      </c>
      <c r="B2751" s="129" t="s">
        <v>318</v>
      </c>
      <c r="C2751" s="127">
        <v>2700</v>
      </c>
      <c r="D2751" s="127">
        <v>0</v>
      </c>
    </row>
    <row r="2752" spans="1:4" s="97" customFormat="1" x14ac:dyDescent="0.2">
      <c r="A2752" s="120">
        <v>412900</v>
      </c>
      <c r="B2752" s="121" t="s">
        <v>301</v>
      </c>
      <c r="C2752" s="127">
        <v>6800</v>
      </c>
      <c r="D2752" s="127">
        <v>0</v>
      </c>
    </row>
    <row r="2753" spans="1:4" s="139" customFormat="1" x14ac:dyDescent="0.2">
      <c r="A2753" s="130">
        <v>510000</v>
      </c>
      <c r="B2753" s="128" t="s">
        <v>153</v>
      </c>
      <c r="C2753" s="138">
        <f t="shared" ref="C2753" si="347">C2754+C2757</f>
        <v>33000</v>
      </c>
      <c r="D2753" s="138">
        <f t="shared" ref="D2753" si="348">D2754+D2757</f>
        <v>0</v>
      </c>
    </row>
    <row r="2754" spans="1:4" s="139" customFormat="1" x14ac:dyDescent="0.2">
      <c r="A2754" s="130">
        <v>511000</v>
      </c>
      <c r="B2754" s="128" t="s">
        <v>154</v>
      </c>
      <c r="C2754" s="138">
        <f t="shared" ref="C2754" si="349">SUM(C2755:C2756)</f>
        <v>32000</v>
      </c>
      <c r="D2754" s="138">
        <f t="shared" ref="D2754" si="350">SUM(D2755:D2756)</f>
        <v>0</v>
      </c>
    </row>
    <row r="2755" spans="1:4" s="97" customFormat="1" ht="46.5" x14ac:dyDescent="0.2">
      <c r="A2755" s="120">
        <v>511200</v>
      </c>
      <c r="B2755" s="121" t="s">
        <v>156</v>
      </c>
      <c r="C2755" s="127">
        <v>7000</v>
      </c>
      <c r="D2755" s="127">
        <v>0</v>
      </c>
    </row>
    <row r="2756" spans="1:4" s="97" customFormat="1" x14ac:dyDescent="0.2">
      <c r="A2756" s="120">
        <v>511300</v>
      </c>
      <c r="B2756" s="121" t="s">
        <v>157</v>
      </c>
      <c r="C2756" s="127">
        <v>25000</v>
      </c>
      <c r="D2756" s="127">
        <v>0</v>
      </c>
    </row>
    <row r="2757" spans="1:4" s="139" customFormat="1" ht="46.5" x14ac:dyDescent="0.2">
      <c r="A2757" s="130">
        <v>516000</v>
      </c>
      <c r="B2757" s="128" t="s">
        <v>164</v>
      </c>
      <c r="C2757" s="125">
        <f t="shared" ref="C2757" si="351">C2758</f>
        <v>1000</v>
      </c>
      <c r="D2757" s="125">
        <f t="shared" ref="D2757" si="352">D2758</f>
        <v>0</v>
      </c>
    </row>
    <row r="2758" spans="1:4" s="97" customFormat="1" ht="46.5" x14ac:dyDescent="0.2">
      <c r="A2758" s="120">
        <v>516100</v>
      </c>
      <c r="B2758" s="121" t="s">
        <v>164</v>
      </c>
      <c r="C2758" s="127">
        <v>1000</v>
      </c>
      <c r="D2758" s="127">
        <v>0</v>
      </c>
    </row>
    <row r="2759" spans="1:4" s="139" customFormat="1" x14ac:dyDescent="0.2">
      <c r="A2759" s="130">
        <v>630000</v>
      </c>
      <c r="B2759" s="128" t="s">
        <v>194</v>
      </c>
      <c r="C2759" s="138">
        <f>C2760+C2762</f>
        <v>28500</v>
      </c>
      <c r="D2759" s="138">
        <f>D2760+D2762</f>
        <v>151000</v>
      </c>
    </row>
    <row r="2760" spans="1:4" s="139" customFormat="1" x14ac:dyDescent="0.2">
      <c r="A2760" s="130">
        <v>631000</v>
      </c>
      <c r="B2760" s="128" t="s">
        <v>126</v>
      </c>
      <c r="C2760" s="138">
        <f>0+C2761</f>
        <v>0</v>
      </c>
      <c r="D2760" s="138">
        <f>0+D2761</f>
        <v>151000</v>
      </c>
    </row>
    <row r="2761" spans="1:4" s="97" customFormat="1" x14ac:dyDescent="0.2">
      <c r="A2761" s="141">
        <v>631200</v>
      </c>
      <c r="B2761" s="121" t="s">
        <v>197</v>
      </c>
      <c r="C2761" s="127">
        <v>0</v>
      </c>
      <c r="D2761" s="127">
        <v>151000</v>
      </c>
    </row>
    <row r="2762" spans="1:4" s="139" customFormat="1" ht="46.5" x14ac:dyDescent="0.2">
      <c r="A2762" s="130">
        <v>638000</v>
      </c>
      <c r="B2762" s="128" t="s">
        <v>127</v>
      </c>
      <c r="C2762" s="138">
        <f>C2763</f>
        <v>28500</v>
      </c>
      <c r="D2762" s="138">
        <f>D2763</f>
        <v>0</v>
      </c>
    </row>
    <row r="2763" spans="1:4" s="97" customFormat="1" x14ac:dyDescent="0.2">
      <c r="A2763" s="120">
        <v>638100</v>
      </c>
      <c r="B2763" s="121" t="s">
        <v>199</v>
      </c>
      <c r="C2763" s="127">
        <v>28500</v>
      </c>
      <c r="D2763" s="127">
        <v>0</v>
      </c>
    </row>
    <row r="2764" spans="1:4" s="97" customFormat="1" x14ac:dyDescent="0.2">
      <c r="A2764" s="142"/>
      <c r="B2764" s="133" t="s">
        <v>236</v>
      </c>
      <c r="C2764" s="140">
        <f>C2736+C2753+C2759</f>
        <v>1486400</v>
      </c>
      <c r="D2764" s="140">
        <f>D2736+D2753+D2759</f>
        <v>151000</v>
      </c>
    </row>
    <row r="2765" spans="1:4" s="97" customFormat="1" x14ac:dyDescent="0.2">
      <c r="A2765" s="108"/>
      <c r="B2765" s="109"/>
      <c r="C2765" s="110"/>
      <c r="D2765" s="110"/>
    </row>
    <row r="2766" spans="1:4" s="97" customFormat="1" x14ac:dyDescent="0.2">
      <c r="A2766" s="118"/>
      <c r="B2766" s="109"/>
      <c r="C2766" s="137"/>
      <c r="D2766" s="137"/>
    </row>
    <row r="2767" spans="1:4" s="97" customFormat="1" x14ac:dyDescent="0.2">
      <c r="A2767" s="120" t="s">
        <v>635</v>
      </c>
      <c r="B2767" s="128"/>
      <c r="C2767" s="137"/>
      <c r="D2767" s="137"/>
    </row>
    <row r="2768" spans="1:4" s="97" customFormat="1" x14ac:dyDescent="0.2">
      <c r="A2768" s="120" t="s">
        <v>249</v>
      </c>
      <c r="B2768" s="128"/>
      <c r="C2768" s="137"/>
      <c r="D2768" s="137"/>
    </row>
    <row r="2769" spans="1:4" s="97" customFormat="1" x14ac:dyDescent="0.2">
      <c r="A2769" s="120" t="s">
        <v>403</v>
      </c>
      <c r="B2769" s="128"/>
      <c r="C2769" s="137"/>
      <c r="D2769" s="137"/>
    </row>
    <row r="2770" spans="1:4" s="97" customFormat="1" x14ac:dyDescent="0.2">
      <c r="A2770" s="120" t="s">
        <v>530</v>
      </c>
      <c r="B2770" s="128"/>
      <c r="C2770" s="137"/>
      <c r="D2770" s="137"/>
    </row>
    <row r="2771" spans="1:4" s="97" customFormat="1" x14ac:dyDescent="0.2">
      <c r="A2771" s="120"/>
      <c r="B2771" s="122"/>
      <c r="C2771" s="110"/>
      <c r="D2771" s="110"/>
    </row>
    <row r="2772" spans="1:4" s="97" customFormat="1" x14ac:dyDescent="0.2">
      <c r="A2772" s="130">
        <v>410000</v>
      </c>
      <c r="B2772" s="124" t="s">
        <v>87</v>
      </c>
      <c r="C2772" s="138">
        <f t="shared" ref="C2772" si="353">C2773+C2778</f>
        <v>3145999.9999999995</v>
      </c>
      <c r="D2772" s="138">
        <f t="shared" ref="D2772" si="354">D2773+D2778</f>
        <v>0</v>
      </c>
    </row>
    <row r="2773" spans="1:4" s="97" customFormat="1" x14ac:dyDescent="0.2">
      <c r="A2773" s="130">
        <v>411000</v>
      </c>
      <c r="B2773" s="124" t="s">
        <v>204</v>
      </c>
      <c r="C2773" s="138">
        <f t="shared" ref="C2773" si="355">SUM(C2774:C2777)</f>
        <v>2583600</v>
      </c>
      <c r="D2773" s="138">
        <f t="shared" ref="D2773" si="356">SUM(D2774:D2777)</f>
        <v>0</v>
      </c>
    </row>
    <row r="2774" spans="1:4" s="97" customFormat="1" x14ac:dyDescent="0.2">
      <c r="A2774" s="120">
        <v>411100</v>
      </c>
      <c r="B2774" s="121" t="s">
        <v>88</v>
      </c>
      <c r="C2774" s="127">
        <v>2405000</v>
      </c>
      <c r="D2774" s="127">
        <v>0</v>
      </c>
    </row>
    <row r="2775" spans="1:4" s="97" customFormat="1" ht="46.5" x14ac:dyDescent="0.2">
      <c r="A2775" s="120">
        <v>411200</v>
      </c>
      <c r="B2775" s="121" t="s">
        <v>217</v>
      </c>
      <c r="C2775" s="127">
        <v>110000</v>
      </c>
      <c r="D2775" s="127">
        <v>0</v>
      </c>
    </row>
    <row r="2776" spans="1:4" s="97" customFormat="1" ht="46.5" x14ac:dyDescent="0.2">
      <c r="A2776" s="120">
        <v>411300</v>
      </c>
      <c r="B2776" s="121" t="s">
        <v>89</v>
      </c>
      <c r="C2776" s="127">
        <v>30000</v>
      </c>
      <c r="D2776" s="127">
        <v>0</v>
      </c>
    </row>
    <row r="2777" spans="1:4" s="97" customFormat="1" x14ac:dyDescent="0.2">
      <c r="A2777" s="120">
        <v>411400</v>
      </c>
      <c r="B2777" s="121" t="s">
        <v>90</v>
      </c>
      <c r="C2777" s="127">
        <v>38600</v>
      </c>
      <c r="D2777" s="127">
        <v>0</v>
      </c>
    </row>
    <row r="2778" spans="1:4" s="97" customFormat="1" x14ac:dyDescent="0.2">
      <c r="A2778" s="130">
        <v>412000</v>
      </c>
      <c r="B2778" s="128" t="s">
        <v>209</v>
      </c>
      <c r="C2778" s="138">
        <f>SUM(C2779:C2787)</f>
        <v>562399.99999999953</v>
      </c>
      <c r="D2778" s="138">
        <f>SUM(D2779:D2787)</f>
        <v>0</v>
      </c>
    </row>
    <row r="2779" spans="1:4" s="97" customFormat="1" ht="46.5" x14ac:dyDescent="0.2">
      <c r="A2779" s="120">
        <v>412200</v>
      </c>
      <c r="B2779" s="121" t="s">
        <v>218</v>
      </c>
      <c r="C2779" s="127">
        <v>232699.99999999965</v>
      </c>
      <c r="D2779" s="127">
        <v>0</v>
      </c>
    </row>
    <row r="2780" spans="1:4" s="97" customFormat="1" x14ac:dyDescent="0.2">
      <c r="A2780" s="120">
        <v>412300</v>
      </c>
      <c r="B2780" s="121" t="s">
        <v>92</v>
      </c>
      <c r="C2780" s="127">
        <v>36499.999999999964</v>
      </c>
      <c r="D2780" s="127">
        <v>0</v>
      </c>
    </row>
    <row r="2781" spans="1:4" s="97" customFormat="1" x14ac:dyDescent="0.2">
      <c r="A2781" s="120">
        <v>412500</v>
      </c>
      <c r="B2781" s="121" t="s">
        <v>94</v>
      </c>
      <c r="C2781" s="127">
        <v>8000</v>
      </c>
      <c r="D2781" s="127">
        <v>0</v>
      </c>
    </row>
    <row r="2782" spans="1:4" s="97" customFormat="1" x14ac:dyDescent="0.2">
      <c r="A2782" s="120">
        <v>412600</v>
      </c>
      <c r="B2782" s="121" t="s">
        <v>219</v>
      </c>
      <c r="C2782" s="127">
        <v>6499.9999999999964</v>
      </c>
      <c r="D2782" s="127">
        <v>0</v>
      </c>
    </row>
    <row r="2783" spans="1:4" s="97" customFormat="1" x14ac:dyDescent="0.2">
      <c r="A2783" s="120">
        <v>412700</v>
      </c>
      <c r="B2783" s="121" t="s">
        <v>206</v>
      </c>
      <c r="C2783" s="127">
        <v>252899.99999999997</v>
      </c>
      <c r="D2783" s="127">
        <v>0</v>
      </c>
    </row>
    <row r="2784" spans="1:4" s="97" customFormat="1" x14ac:dyDescent="0.2">
      <c r="A2784" s="120">
        <v>412900</v>
      </c>
      <c r="B2784" s="121" t="s">
        <v>531</v>
      </c>
      <c r="C2784" s="127">
        <v>2000</v>
      </c>
      <c r="D2784" s="127">
        <v>0</v>
      </c>
    </row>
    <row r="2785" spans="1:4" s="97" customFormat="1" ht="46.5" x14ac:dyDescent="0.2">
      <c r="A2785" s="120">
        <v>412900</v>
      </c>
      <c r="B2785" s="129" t="s">
        <v>317</v>
      </c>
      <c r="C2785" s="127">
        <v>13800.000000000004</v>
      </c>
      <c r="D2785" s="127">
        <v>0</v>
      </c>
    </row>
    <row r="2786" spans="1:4" s="97" customFormat="1" ht="46.5" x14ac:dyDescent="0.2">
      <c r="A2786" s="120">
        <v>412900</v>
      </c>
      <c r="B2786" s="129" t="s">
        <v>318</v>
      </c>
      <c r="C2786" s="127">
        <v>5000</v>
      </c>
      <c r="D2786" s="127">
        <v>0</v>
      </c>
    </row>
    <row r="2787" spans="1:4" s="97" customFormat="1" x14ac:dyDescent="0.2">
      <c r="A2787" s="120">
        <v>412900</v>
      </c>
      <c r="B2787" s="121" t="s">
        <v>301</v>
      </c>
      <c r="C2787" s="127">
        <v>5000</v>
      </c>
      <c r="D2787" s="127">
        <v>0</v>
      </c>
    </row>
    <row r="2788" spans="1:4" s="97" customFormat="1" x14ac:dyDescent="0.2">
      <c r="A2788" s="130">
        <v>510000</v>
      </c>
      <c r="B2788" s="128" t="s">
        <v>153</v>
      </c>
      <c r="C2788" s="138">
        <f>C2789+C2791</f>
        <v>21300</v>
      </c>
      <c r="D2788" s="138">
        <f>D2789+D2791</f>
        <v>0</v>
      </c>
    </row>
    <row r="2789" spans="1:4" s="97" customFormat="1" x14ac:dyDescent="0.2">
      <c r="A2789" s="130">
        <v>511000</v>
      </c>
      <c r="B2789" s="128" t="s">
        <v>154</v>
      </c>
      <c r="C2789" s="138">
        <f>SUM(C2790:C2790)</f>
        <v>20800</v>
      </c>
      <c r="D2789" s="138">
        <f>SUM(D2790:D2790)</f>
        <v>0</v>
      </c>
    </row>
    <row r="2790" spans="1:4" s="97" customFormat="1" x14ac:dyDescent="0.2">
      <c r="A2790" s="120">
        <v>511300</v>
      </c>
      <c r="B2790" s="121" t="s">
        <v>157</v>
      </c>
      <c r="C2790" s="127">
        <v>20800</v>
      </c>
      <c r="D2790" s="127">
        <v>0</v>
      </c>
    </row>
    <row r="2791" spans="1:4" s="139" customFormat="1" ht="46.5" x14ac:dyDescent="0.2">
      <c r="A2791" s="130">
        <v>516000</v>
      </c>
      <c r="B2791" s="128" t="s">
        <v>164</v>
      </c>
      <c r="C2791" s="138">
        <f>C2792</f>
        <v>500</v>
      </c>
      <c r="D2791" s="138">
        <f>D2792</f>
        <v>0</v>
      </c>
    </row>
    <row r="2792" spans="1:4" s="97" customFormat="1" ht="46.5" x14ac:dyDescent="0.2">
      <c r="A2792" s="120">
        <v>516100</v>
      </c>
      <c r="B2792" s="121" t="s">
        <v>164</v>
      </c>
      <c r="C2792" s="127">
        <v>500</v>
      </c>
      <c r="D2792" s="127">
        <v>0</v>
      </c>
    </row>
    <row r="2793" spans="1:4" s="139" customFormat="1" x14ac:dyDescent="0.2">
      <c r="A2793" s="130">
        <v>630000</v>
      </c>
      <c r="B2793" s="128" t="s">
        <v>194</v>
      </c>
      <c r="C2793" s="138">
        <f>C2794+C2796</f>
        <v>60000</v>
      </c>
      <c r="D2793" s="138">
        <f>D2794+D2796</f>
        <v>2000000</v>
      </c>
    </row>
    <row r="2794" spans="1:4" s="139" customFormat="1" x14ac:dyDescent="0.2">
      <c r="A2794" s="130">
        <v>631000</v>
      </c>
      <c r="B2794" s="128" t="s">
        <v>126</v>
      </c>
      <c r="C2794" s="138">
        <f>0+C2795</f>
        <v>0</v>
      </c>
      <c r="D2794" s="138">
        <f>0+D2795</f>
        <v>2000000</v>
      </c>
    </row>
    <row r="2795" spans="1:4" s="97" customFormat="1" x14ac:dyDescent="0.2">
      <c r="A2795" s="141">
        <v>631200</v>
      </c>
      <c r="B2795" s="121" t="s">
        <v>197</v>
      </c>
      <c r="C2795" s="127">
        <v>0</v>
      </c>
      <c r="D2795" s="127">
        <v>2000000</v>
      </c>
    </row>
    <row r="2796" spans="1:4" s="139" customFormat="1" ht="46.5" x14ac:dyDescent="0.2">
      <c r="A2796" s="130">
        <v>638000</v>
      </c>
      <c r="B2796" s="128" t="s">
        <v>127</v>
      </c>
      <c r="C2796" s="138">
        <f>C2797</f>
        <v>60000</v>
      </c>
      <c r="D2796" s="138">
        <f>D2797</f>
        <v>0</v>
      </c>
    </row>
    <row r="2797" spans="1:4" s="97" customFormat="1" x14ac:dyDescent="0.2">
      <c r="A2797" s="120">
        <v>638100</v>
      </c>
      <c r="B2797" s="121" t="s">
        <v>199</v>
      </c>
      <c r="C2797" s="127">
        <v>60000</v>
      </c>
      <c r="D2797" s="127">
        <v>0</v>
      </c>
    </row>
    <row r="2798" spans="1:4" s="97" customFormat="1" x14ac:dyDescent="0.2">
      <c r="A2798" s="142"/>
      <c r="B2798" s="133" t="s">
        <v>236</v>
      </c>
      <c r="C2798" s="140">
        <f>C2772+C2788+C2793</f>
        <v>3227299.9999999995</v>
      </c>
      <c r="D2798" s="140">
        <f>D2772+D2788+D2793</f>
        <v>2000000</v>
      </c>
    </row>
    <row r="2799" spans="1:4" s="97" customFormat="1" x14ac:dyDescent="0.2">
      <c r="A2799" s="108"/>
      <c r="B2799" s="109"/>
      <c r="C2799" s="110"/>
      <c r="D2799" s="110"/>
    </row>
    <row r="2800" spans="1:4" s="97" customFormat="1" x14ac:dyDescent="0.2">
      <c r="A2800" s="118"/>
      <c r="B2800" s="109"/>
      <c r="C2800" s="137"/>
      <c r="D2800" s="137"/>
    </row>
    <row r="2801" spans="1:4" s="97" customFormat="1" x14ac:dyDescent="0.2">
      <c r="A2801" s="120" t="s">
        <v>636</v>
      </c>
      <c r="B2801" s="128"/>
      <c r="C2801" s="137"/>
      <c r="D2801" s="137"/>
    </row>
    <row r="2802" spans="1:4" s="97" customFormat="1" x14ac:dyDescent="0.2">
      <c r="A2802" s="120" t="s">
        <v>249</v>
      </c>
      <c r="B2802" s="128"/>
      <c r="C2802" s="137"/>
      <c r="D2802" s="137"/>
    </row>
    <row r="2803" spans="1:4" s="97" customFormat="1" x14ac:dyDescent="0.2">
      <c r="A2803" s="120" t="s">
        <v>404</v>
      </c>
      <c r="B2803" s="128"/>
      <c r="C2803" s="137"/>
      <c r="D2803" s="137"/>
    </row>
    <row r="2804" spans="1:4" s="97" customFormat="1" x14ac:dyDescent="0.2">
      <c r="A2804" s="120" t="s">
        <v>530</v>
      </c>
      <c r="B2804" s="128"/>
      <c r="C2804" s="137"/>
      <c r="D2804" s="137"/>
    </row>
    <row r="2805" spans="1:4" s="97" customFormat="1" x14ac:dyDescent="0.2">
      <c r="A2805" s="120"/>
      <c r="B2805" s="122"/>
      <c r="C2805" s="110"/>
      <c r="D2805" s="110"/>
    </row>
    <row r="2806" spans="1:4" s="97" customFormat="1" x14ac:dyDescent="0.2">
      <c r="A2806" s="130">
        <v>410000</v>
      </c>
      <c r="B2806" s="124" t="s">
        <v>87</v>
      </c>
      <c r="C2806" s="138">
        <f t="shared" ref="C2806" si="357">C2807+C2812</f>
        <v>1357900</v>
      </c>
      <c r="D2806" s="138">
        <f t="shared" ref="D2806" si="358">D2807+D2812</f>
        <v>0</v>
      </c>
    </row>
    <row r="2807" spans="1:4" s="97" customFormat="1" x14ac:dyDescent="0.2">
      <c r="A2807" s="130">
        <v>411000</v>
      </c>
      <c r="B2807" s="124" t="s">
        <v>204</v>
      </c>
      <c r="C2807" s="138">
        <f t="shared" ref="C2807" si="359">SUM(C2808:C2811)</f>
        <v>1101600</v>
      </c>
      <c r="D2807" s="138">
        <f t="shared" ref="D2807" si="360">SUM(D2808:D2811)</f>
        <v>0</v>
      </c>
    </row>
    <row r="2808" spans="1:4" s="97" customFormat="1" x14ac:dyDescent="0.2">
      <c r="A2808" s="120">
        <v>411100</v>
      </c>
      <c r="B2808" s="121" t="s">
        <v>88</v>
      </c>
      <c r="C2808" s="127">
        <v>1025000</v>
      </c>
      <c r="D2808" s="127">
        <v>0</v>
      </c>
    </row>
    <row r="2809" spans="1:4" s="97" customFormat="1" ht="46.5" x14ac:dyDescent="0.2">
      <c r="A2809" s="120">
        <v>411200</v>
      </c>
      <c r="B2809" s="121" t="s">
        <v>217</v>
      </c>
      <c r="C2809" s="127">
        <v>51500</v>
      </c>
      <c r="D2809" s="127">
        <v>0</v>
      </c>
    </row>
    <row r="2810" spans="1:4" s="97" customFormat="1" ht="46.5" x14ac:dyDescent="0.2">
      <c r="A2810" s="120">
        <v>411300</v>
      </c>
      <c r="B2810" s="121" t="s">
        <v>89</v>
      </c>
      <c r="C2810" s="127">
        <v>19300</v>
      </c>
      <c r="D2810" s="127">
        <v>0</v>
      </c>
    </row>
    <row r="2811" spans="1:4" s="97" customFormat="1" x14ac:dyDescent="0.2">
      <c r="A2811" s="120">
        <v>411400</v>
      </c>
      <c r="B2811" s="121" t="s">
        <v>90</v>
      </c>
      <c r="C2811" s="127">
        <v>5800</v>
      </c>
      <c r="D2811" s="127">
        <v>0</v>
      </c>
    </row>
    <row r="2812" spans="1:4" s="97" customFormat="1" x14ac:dyDescent="0.2">
      <c r="A2812" s="130">
        <v>412000</v>
      </c>
      <c r="B2812" s="128" t="s">
        <v>209</v>
      </c>
      <c r="C2812" s="138">
        <f>SUM(C2813:C2823)</f>
        <v>256300</v>
      </c>
      <c r="D2812" s="138">
        <f>SUM(D2813:D2823)</f>
        <v>0</v>
      </c>
    </row>
    <row r="2813" spans="1:4" s="97" customFormat="1" ht="46.5" x14ac:dyDescent="0.2">
      <c r="A2813" s="120">
        <v>412200</v>
      </c>
      <c r="B2813" s="121" t="s">
        <v>218</v>
      </c>
      <c r="C2813" s="127">
        <v>130000</v>
      </c>
      <c r="D2813" s="127">
        <v>0</v>
      </c>
    </row>
    <row r="2814" spans="1:4" s="97" customFormat="1" x14ac:dyDescent="0.2">
      <c r="A2814" s="120">
        <v>412300</v>
      </c>
      <c r="B2814" s="121" t="s">
        <v>92</v>
      </c>
      <c r="C2814" s="127">
        <v>31300</v>
      </c>
      <c r="D2814" s="127">
        <v>0</v>
      </c>
    </row>
    <row r="2815" spans="1:4" s="97" customFormat="1" x14ac:dyDescent="0.2">
      <c r="A2815" s="120">
        <v>412500</v>
      </c>
      <c r="B2815" s="121" t="s">
        <v>94</v>
      </c>
      <c r="C2815" s="127">
        <v>7000</v>
      </c>
      <c r="D2815" s="127">
        <v>0</v>
      </c>
    </row>
    <row r="2816" spans="1:4" s="97" customFormat="1" x14ac:dyDescent="0.2">
      <c r="A2816" s="120">
        <v>412600</v>
      </c>
      <c r="B2816" s="121" t="s">
        <v>219</v>
      </c>
      <c r="C2816" s="127">
        <v>4000</v>
      </c>
      <c r="D2816" s="127">
        <v>0</v>
      </c>
    </row>
    <row r="2817" spans="1:4" s="97" customFormat="1" x14ac:dyDescent="0.2">
      <c r="A2817" s="120">
        <v>412700</v>
      </c>
      <c r="B2817" s="121" t="s">
        <v>206</v>
      </c>
      <c r="C2817" s="127">
        <v>75000</v>
      </c>
      <c r="D2817" s="127">
        <v>0</v>
      </c>
    </row>
    <row r="2818" spans="1:4" s="97" customFormat="1" x14ac:dyDescent="0.2">
      <c r="A2818" s="120">
        <v>412900</v>
      </c>
      <c r="B2818" s="129" t="s">
        <v>531</v>
      </c>
      <c r="C2818" s="127">
        <v>800</v>
      </c>
      <c r="D2818" s="127">
        <v>0</v>
      </c>
    </row>
    <row r="2819" spans="1:4" s="97" customFormat="1" x14ac:dyDescent="0.2">
      <c r="A2819" s="120">
        <v>412900</v>
      </c>
      <c r="B2819" s="129" t="s">
        <v>299</v>
      </c>
      <c r="C2819" s="127">
        <v>2500</v>
      </c>
      <c r="D2819" s="127">
        <v>0</v>
      </c>
    </row>
    <row r="2820" spans="1:4" s="97" customFormat="1" x14ac:dyDescent="0.2">
      <c r="A2820" s="120">
        <v>412900</v>
      </c>
      <c r="B2820" s="129" t="s">
        <v>316</v>
      </c>
      <c r="C2820" s="127">
        <v>900</v>
      </c>
      <c r="D2820" s="127">
        <v>0</v>
      </c>
    </row>
    <row r="2821" spans="1:4" s="97" customFormat="1" ht="46.5" x14ac:dyDescent="0.2">
      <c r="A2821" s="120">
        <v>412900</v>
      </c>
      <c r="B2821" s="129" t="s">
        <v>317</v>
      </c>
      <c r="C2821" s="127">
        <v>2500</v>
      </c>
      <c r="D2821" s="127">
        <v>0</v>
      </c>
    </row>
    <row r="2822" spans="1:4" s="97" customFormat="1" ht="46.5" x14ac:dyDescent="0.2">
      <c r="A2822" s="120">
        <v>412900</v>
      </c>
      <c r="B2822" s="129" t="s">
        <v>318</v>
      </c>
      <c r="C2822" s="127">
        <v>1800</v>
      </c>
      <c r="D2822" s="127">
        <v>0</v>
      </c>
    </row>
    <row r="2823" spans="1:4" s="97" customFormat="1" x14ac:dyDescent="0.2">
      <c r="A2823" s="120">
        <v>412900</v>
      </c>
      <c r="B2823" s="129" t="s">
        <v>301</v>
      </c>
      <c r="C2823" s="127">
        <v>500</v>
      </c>
      <c r="D2823" s="127">
        <v>0</v>
      </c>
    </row>
    <row r="2824" spans="1:4" s="139" customFormat="1" x14ac:dyDescent="0.2">
      <c r="A2824" s="130">
        <v>510000</v>
      </c>
      <c r="B2824" s="128" t="s">
        <v>153</v>
      </c>
      <c r="C2824" s="138">
        <f>C2825+0</f>
        <v>10000</v>
      </c>
      <c r="D2824" s="138">
        <f>D2825+0</f>
        <v>0</v>
      </c>
    </row>
    <row r="2825" spans="1:4" s="139" customFormat="1" x14ac:dyDescent="0.2">
      <c r="A2825" s="130">
        <v>511000</v>
      </c>
      <c r="B2825" s="128" t="s">
        <v>154</v>
      </c>
      <c r="C2825" s="138">
        <f>SUM(C2826:C2826)</f>
        <v>10000</v>
      </c>
      <c r="D2825" s="138">
        <f>SUM(D2826:D2826)</f>
        <v>0</v>
      </c>
    </row>
    <row r="2826" spans="1:4" s="97" customFormat="1" x14ac:dyDescent="0.2">
      <c r="A2826" s="120">
        <v>511300</v>
      </c>
      <c r="B2826" s="121" t="s">
        <v>157</v>
      </c>
      <c r="C2826" s="127">
        <v>10000</v>
      </c>
      <c r="D2826" s="127">
        <v>0</v>
      </c>
    </row>
    <row r="2827" spans="1:4" s="139" customFormat="1" x14ac:dyDescent="0.2">
      <c r="A2827" s="130">
        <v>630000</v>
      </c>
      <c r="B2827" s="128" t="s">
        <v>194</v>
      </c>
      <c r="C2827" s="138">
        <f>C2828+C2830</f>
        <v>4000</v>
      </c>
      <c r="D2827" s="138">
        <f>D2828+D2830</f>
        <v>450000</v>
      </c>
    </row>
    <row r="2828" spans="1:4" s="139" customFormat="1" x14ac:dyDescent="0.2">
      <c r="A2828" s="130">
        <v>631000</v>
      </c>
      <c r="B2828" s="128" t="s">
        <v>126</v>
      </c>
      <c r="C2828" s="138">
        <f>0+C2829</f>
        <v>0</v>
      </c>
      <c r="D2828" s="138">
        <f>0+D2829</f>
        <v>450000</v>
      </c>
    </row>
    <row r="2829" spans="1:4" s="97" customFormat="1" x14ac:dyDescent="0.2">
      <c r="A2829" s="141">
        <v>631200</v>
      </c>
      <c r="B2829" s="121" t="s">
        <v>197</v>
      </c>
      <c r="C2829" s="127">
        <v>0</v>
      </c>
      <c r="D2829" s="127">
        <v>450000</v>
      </c>
    </row>
    <row r="2830" spans="1:4" s="139" customFormat="1" ht="46.5" x14ac:dyDescent="0.2">
      <c r="A2830" s="130">
        <v>638000</v>
      </c>
      <c r="B2830" s="128" t="s">
        <v>127</v>
      </c>
      <c r="C2830" s="138">
        <f>C2831</f>
        <v>4000</v>
      </c>
      <c r="D2830" s="138">
        <f>D2831</f>
        <v>0</v>
      </c>
    </row>
    <row r="2831" spans="1:4" s="97" customFormat="1" x14ac:dyDescent="0.2">
      <c r="A2831" s="120">
        <v>638100</v>
      </c>
      <c r="B2831" s="121" t="s">
        <v>199</v>
      </c>
      <c r="C2831" s="127">
        <v>4000</v>
      </c>
      <c r="D2831" s="127">
        <v>0</v>
      </c>
    </row>
    <row r="2832" spans="1:4" s="97" customFormat="1" x14ac:dyDescent="0.2">
      <c r="A2832" s="142"/>
      <c r="B2832" s="133" t="s">
        <v>236</v>
      </c>
      <c r="C2832" s="140">
        <f>C2806+C2824+C2827</f>
        <v>1371900</v>
      </c>
      <c r="D2832" s="140">
        <f>D2806+D2824+D2827</f>
        <v>450000</v>
      </c>
    </row>
    <row r="2833" spans="1:4" s="97" customFormat="1" x14ac:dyDescent="0.2">
      <c r="A2833" s="108"/>
      <c r="B2833" s="109"/>
      <c r="C2833" s="110"/>
      <c r="D2833" s="110"/>
    </row>
    <row r="2834" spans="1:4" s="97" customFormat="1" x14ac:dyDescent="0.2">
      <c r="A2834" s="118"/>
      <c r="B2834" s="109"/>
      <c r="C2834" s="137"/>
      <c r="D2834" s="137"/>
    </row>
    <row r="2835" spans="1:4" s="97" customFormat="1" x14ac:dyDescent="0.2">
      <c r="A2835" s="120" t="s">
        <v>637</v>
      </c>
      <c r="B2835" s="128"/>
      <c r="C2835" s="137"/>
      <c r="D2835" s="137"/>
    </row>
    <row r="2836" spans="1:4" s="97" customFormat="1" x14ac:dyDescent="0.2">
      <c r="A2836" s="120" t="s">
        <v>249</v>
      </c>
      <c r="B2836" s="128"/>
      <c r="C2836" s="137"/>
      <c r="D2836" s="137"/>
    </row>
    <row r="2837" spans="1:4" s="97" customFormat="1" x14ac:dyDescent="0.2">
      <c r="A2837" s="120" t="s">
        <v>405</v>
      </c>
      <c r="B2837" s="128"/>
      <c r="C2837" s="137"/>
      <c r="D2837" s="137"/>
    </row>
    <row r="2838" spans="1:4" s="97" customFormat="1" x14ac:dyDescent="0.2">
      <c r="A2838" s="120" t="s">
        <v>530</v>
      </c>
      <c r="B2838" s="128"/>
      <c r="C2838" s="137"/>
      <c r="D2838" s="137"/>
    </row>
    <row r="2839" spans="1:4" s="97" customFormat="1" x14ac:dyDescent="0.2">
      <c r="A2839" s="120"/>
      <c r="B2839" s="122"/>
      <c r="C2839" s="110"/>
      <c r="D2839" s="110"/>
    </row>
    <row r="2840" spans="1:4" s="97" customFormat="1" x14ac:dyDescent="0.2">
      <c r="A2840" s="130">
        <v>410000</v>
      </c>
      <c r="B2840" s="124" t="s">
        <v>87</v>
      </c>
      <c r="C2840" s="138">
        <f t="shared" ref="C2840" si="361">C2841+C2846</f>
        <v>1634700</v>
      </c>
      <c r="D2840" s="138">
        <f t="shared" ref="D2840" si="362">D2841+D2846</f>
        <v>0</v>
      </c>
    </row>
    <row r="2841" spans="1:4" s="97" customFormat="1" x14ac:dyDescent="0.2">
      <c r="A2841" s="130">
        <v>411000</v>
      </c>
      <c r="B2841" s="124" t="s">
        <v>204</v>
      </c>
      <c r="C2841" s="138">
        <f t="shared" ref="C2841" si="363">SUM(C2842:C2845)</f>
        <v>1451600</v>
      </c>
      <c r="D2841" s="138">
        <f t="shared" ref="D2841" si="364">SUM(D2842:D2845)</f>
        <v>0</v>
      </c>
    </row>
    <row r="2842" spans="1:4" s="97" customFormat="1" x14ac:dyDescent="0.2">
      <c r="A2842" s="120">
        <v>411100</v>
      </c>
      <c r="B2842" s="121" t="s">
        <v>88</v>
      </c>
      <c r="C2842" s="127">
        <v>1330000</v>
      </c>
      <c r="D2842" s="127">
        <v>0</v>
      </c>
    </row>
    <row r="2843" spans="1:4" s="97" customFormat="1" ht="46.5" x14ac:dyDescent="0.2">
      <c r="A2843" s="120">
        <v>411200</v>
      </c>
      <c r="B2843" s="121" t="s">
        <v>217</v>
      </c>
      <c r="C2843" s="127">
        <v>69500</v>
      </c>
      <c r="D2843" s="127">
        <v>0</v>
      </c>
    </row>
    <row r="2844" spans="1:4" s="97" customFormat="1" ht="46.5" x14ac:dyDescent="0.2">
      <c r="A2844" s="120">
        <v>411300</v>
      </c>
      <c r="B2844" s="121" t="s">
        <v>89</v>
      </c>
      <c r="C2844" s="127">
        <v>42399.999999999964</v>
      </c>
      <c r="D2844" s="127">
        <v>0</v>
      </c>
    </row>
    <row r="2845" spans="1:4" s="97" customFormat="1" x14ac:dyDescent="0.2">
      <c r="A2845" s="120">
        <v>411400</v>
      </c>
      <c r="B2845" s="121" t="s">
        <v>90</v>
      </c>
      <c r="C2845" s="127">
        <v>9700</v>
      </c>
      <c r="D2845" s="127">
        <v>0</v>
      </c>
    </row>
    <row r="2846" spans="1:4" s="97" customFormat="1" x14ac:dyDescent="0.2">
      <c r="A2846" s="130">
        <v>412000</v>
      </c>
      <c r="B2846" s="128" t="s">
        <v>209</v>
      </c>
      <c r="C2846" s="138">
        <f>SUM(C2847:C2854)</f>
        <v>183100</v>
      </c>
      <c r="D2846" s="138">
        <f>SUM(D2847:D2854)</f>
        <v>0</v>
      </c>
    </row>
    <row r="2847" spans="1:4" s="97" customFormat="1" ht="46.5" x14ac:dyDescent="0.2">
      <c r="A2847" s="120">
        <v>412200</v>
      </c>
      <c r="B2847" s="121" t="s">
        <v>218</v>
      </c>
      <c r="C2847" s="127">
        <v>98700</v>
      </c>
      <c r="D2847" s="127">
        <v>0</v>
      </c>
    </row>
    <row r="2848" spans="1:4" s="97" customFormat="1" x14ac:dyDescent="0.2">
      <c r="A2848" s="120">
        <v>412300</v>
      </c>
      <c r="B2848" s="121" t="s">
        <v>92</v>
      </c>
      <c r="C2848" s="127">
        <v>20000</v>
      </c>
      <c r="D2848" s="127">
        <v>0</v>
      </c>
    </row>
    <row r="2849" spans="1:4" s="97" customFormat="1" x14ac:dyDescent="0.2">
      <c r="A2849" s="120">
        <v>412500</v>
      </c>
      <c r="B2849" s="121" t="s">
        <v>94</v>
      </c>
      <c r="C2849" s="127">
        <v>2900</v>
      </c>
      <c r="D2849" s="127">
        <v>0</v>
      </c>
    </row>
    <row r="2850" spans="1:4" s="97" customFormat="1" x14ac:dyDescent="0.2">
      <c r="A2850" s="120">
        <v>412600</v>
      </c>
      <c r="B2850" s="121" t="s">
        <v>219</v>
      </c>
      <c r="C2850" s="127">
        <v>2100</v>
      </c>
      <c r="D2850" s="127">
        <v>0</v>
      </c>
    </row>
    <row r="2851" spans="1:4" s="97" customFormat="1" x14ac:dyDescent="0.2">
      <c r="A2851" s="120">
        <v>412700</v>
      </c>
      <c r="B2851" s="121" t="s">
        <v>206</v>
      </c>
      <c r="C2851" s="127">
        <v>55000</v>
      </c>
      <c r="D2851" s="127">
        <v>0</v>
      </c>
    </row>
    <row r="2852" spans="1:4" s="97" customFormat="1" x14ac:dyDescent="0.2">
      <c r="A2852" s="120">
        <v>412900</v>
      </c>
      <c r="B2852" s="129" t="s">
        <v>531</v>
      </c>
      <c r="C2852" s="127">
        <v>800</v>
      </c>
      <c r="D2852" s="127">
        <v>0</v>
      </c>
    </row>
    <row r="2853" spans="1:4" s="97" customFormat="1" ht="46.5" x14ac:dyDescent="0.2">
      <c r="A2853" s="120">
        <v>412900</v>
      </c>
      <c r="B2853" s="129" t="s">
        <v>318</v>
      </c>
      <c r="C2853" s="127">
        <v>3000</v>
      </c>
      <c r="D2853" s="127">
        <v>0</v>
      </c>
    </row>
    <row r="2854" spans="1:4" s="97" customFormat="1" x14ac:dyDescent="0.2">
      <c r="A2854" s="120">
        <v>412900</v>
      </c>
      <c r="B2854" s="129" t="s">
        <v>301</v>
      </c>
      <c r="C2854" s="127">
        <v>600</v>
      </c>
      <c r="D2854" s="127">
        <v>0</v>
      </c>
    </row>
    <row r="2855" spans="1:4" s="139" customFormat="1" x14ac:dyDescent="0.2">
      <c r="A2855" s="130">
        <v>510000</v>
      </c>
      <c r="B2855" s="128" t="s">
        <v>153</v>
      </c>
      <c r="C2855" s="138">
        <f>C2856</f>
        <v>25000.000000000004</v>
      </c>
      <c r="D2855" s="138">
        <f>D2856</f>
        <v>0</v>
      </c>
    </row>
    <row r="2856" spans="1:4" s="139" customFormat="1" x14ac:dyDescent="0.2">
      <c r="A2856" s="130">
        <v>511000</v>
      </c>
      <c r="B2856" s="128" t="s">
        <v>154</v>
      </c>
      <c r="C2856" s="138">
        <f>SUM(C2857:C2857)</f>
        <v>25000.000000000004</v>
      </c>
      <c r="D2856" s="138">
        <f>SUM(D2857:D2857)</f>
        <v>0</v>
      </c>
    </row>
    <row r="2857" spans="1:4" s="97" customFormat="1" x14ac:dyDescent="0.2">
      <c r="A2857" s="120">
        <v>511300</v>
      </c>
      <c r="B2857" s="121" t="s">
        <v>157</v>
      </c>
      <c r="C2857" s="127">
        <v>25000.000000000004</v>
      </c>
      <c r="D2857" s="127">
        <v>0</v>
      </c>
    </row>
    <row r="2858" spans="1:4" s="139" customFormat="1" x14ac:dyDescent="0.2">
      <c r="A2858" s="130">
        <v>630000</v>
      </c>
      <c r="B2858" s="128" t="s">
        <v>194</v>
      </c>
      <c r="C2858" s="138">
        <f>C2859+C2861</f>
        <v>47100</v>
      </c>
      <c r="D2858" s="138">
        <f>D2859+D2861</f>
        <v>429800</v>
      </c>
    </row>
    <row r="2859" spans="1:4" s="139" customFormat="1" x14ac:dyDescent="0.2">
      <c r="A2859" s="130">
        <v>631000</v>
      </c>
      <c r="B2859" s="128" t="s">
        <v>126</v>
      </c>
      <c r="C2859" s="138">
        <f>0+C2860</f>
        <v>0</v>
      </c>
      <c r="D2859" s="138">
        <f>0+D2860</f>
        <v>429800</v>
      </c>
    </row>
    <row r="2860" spans="1:4" s="97" customFormat="1" x14ac:dyDescent="0.2">
      <c r="A2860" s="141">
        <v>631200</v>
      </c>
      <c r="B2860" s="121" t="s">
        <v>197</v>
      </c>
      <c r="C2860" s="127">
        <v>0</v>
      </c>
      <c r="D2860" s="127">
        <v>429800</v>
      </c>
    </row>
    <row r="2861" spans="1:4" s="139" customFormat="1" ht="46.5" x14ac:dyDescent="0.2">
      <c r="A2861" s="130">
        <v>638000</v>
      </c>
      <c r="B2861" s="128" t="s">
        <v>127</v>
      </c>
      <c r="C2861" s="138">
        <f>C2862</f>
        <v>47100</v>
      </c>
      <c r="D2861" s="138">
        <f>D2862</f>
        <v>0</v>
      </c>
    </row>
    <row r="2862" spans="1:4" s="97" customFormat="1" x14ac:dyDescent="0.2">
      <c r="A2862" s="120">
        <v>638100</v>
      </c>
      <c r="B2862" s="121" t="s">
        <v>199</v>
      </c>
      <c r="C2862" s="127">
        <v>47100</v>
      </c>
      <c r="D2862" s="127">
        <v>0</v>
      </c>
    </row>
    <row r="2863" spans="1:4" s="97" customFormat="1" x14ac:dyDescent="0.2">
      <c r="A2863" s="142"/>
      <c r="B2863" s="133" t="s">
        <v>236</v>
      </c>
      <c r="C2863" s="140">
        <f>C2840+C2855+C2858</f>
        <v>1706800</v>
      </c>
      <c r="D2863" s="140">
        <f>D2840+D2855+D2858</f>
        <v>429800</v>
      </c>
    </row>
    <row r="2864" spans="1:4" s="97" customFormat="1" x14ac:dyDescent="0.2">
      <c r="A2864" s="108"/>
      <c r="B2864" s="109"/>
      <c r="C2864" s="110"/>
      <c r="D2864" s="110"/>
    </row>
    <row r="2865" spans="1:4" s="97" customFormat="1" x14ac:dyDescent="0.2">
      <c r="A2865" s="118"/>
      <c r="B2865" s="109"/>
      <c r="C2865" s="137"/>
      <c r="D2865" s="137"/>
    </row>
    <row r="2866" spans="1:4" s="97" customFormat="1" x14ac:dyDescent="0.2">
      <c r="A2866" s="120" t="s">
        <v>638</v>
      </c>
      <c r="B2866" s="128"/>
      <c r="C2866" s="137"/>
      <c r="D2866" s="137"/>
    </row>
    <row r="2867" spans="1:4" s="97" customFormat="1" x14ac:dyDescent="0.2">
      <c r="A2867" s="120" t="s">
        <v>249</v>
      </c>
      <c r="B2867" s="128"/>
      <c r="C2867" s="137"/>
      <c r="D2867" s="137"/>
    </row>
    <row r="2868" spans="1:4" s="97" customFormat="1" x14ac:dyDescent="0.2">
      <c r="A2868" s="120" t="s">
        <v>406</v>
      </c>
      <c r="B2868" s="128"/>
      <c r="C2868" s="137"/>
      <c r="D2868" s="137"/>
    </row>
    <row r="2869" spans="1:4" s="97" customFormat="1" x14ac:dyDescent="0.2">
      <c r="A2869" s="120" t="s">
        <v>530</v>
      </c>
      <c r="B2869" s="128"/>
      <c r="C2869" s="137"/>
      <c r="D2869" s="137"/>
    </row>
    <row r="2870" spans="1:4" s="97" customFormat="1" x14ac:dyDescent="0.2">
      <c r="A2870" s="120"/>
      <c r="B2870" s="122"/>
      <c r="C2870" s="110"/>
      <c r="D2870" s="110"/>
    </row>
    <row r="2871" spans="1:4" s="97" customFormat="1" x14ac:dyDescent="0.2">
      <c r="A2871" s="130">
        <v>410000</v>
      </c>
      <c r="B2871" s="124" t="s">
        <v>87</v>
      </c>
      <c r="C2871" s="138">
        <f t="shared" ref="C2871" si="365">C2872+C2877</f>
        <v>1643000</v>
      </c>
      <c r="D2871" s="138">
        <f t="shared" ref="D2871" si="366">D2872+D2877</f>
        <v>0</v>
      </c>
    </row>
    <row r="2872" spans="1:4" s="97" customFormat="1" x14ac:dyDescent="0.2">
      <c r="A2872" s="130">
        <v>411000</v>
      </c>
      <c r="B2872" s="124" t="s">
        <v>204</v>
      </c>
      <c r="C2872" s="138">
        <f t="shared" ref="C2872" si="367">SUM(C2873:C2876)</f>
        <v>1367000</v>
      </c>
      <c r="D2872" s="138">
        <f t="shared" ref="D2872" si="368">SUM(D2873:D2876)</f>
        <v>0</v>
      </c>
    </row>
    <row r="2873" spans="1:4" s="97" customFormat="1" x14ac:dyDescent="0.2">
      <c r="A2873" s="120">
        <v>411100</v>
      </c>
      <c r="B2873" s="121" t="s">
        <v>88</v>
      </c>
      <c r="C2873" s="127">
        <v>1261000</v>
      </c>
      <c r="D2873" s="127">
        <v>0</v>
      </c>
    </row>
    <row r="2874" spans="1:4" s="97" customFormat="1" ht="46.5" x14ac:dyDescent="0.2">
      <c r="A2874" s="120">
        <v>411200</v>
      </c>
      <c r="B2874" s="121" t="s">
        <v>217</v>
      </c>
      <c r="C2874" s="127">
        <v>59000</v>
      </c>
      <c r="D2874" s="127">
        <v>0</v>
      </c>
    </row>
    <row r="2875" spans="1:4" s="97" customFormat="1" ht="46.5" x14ac:dyDescent="0.2">
      <c r="A2875" s="120">
        <v>411300</v>
      </c>
      <c r="B2875" s="121" t="s">
        <v>89</v>
      </c>
      <c r="C2875" s="127">
        <v>37000</v>
      </c>
      <c r="D2875" s="127">
        <v>0</v>
      </c>
    </row>
    <row r="2876" spans="1:4" s="97" customFormat="1" x14ac:dyDescent="0.2">
      <c r="A2876" s="120">
        <v>411400</v>
      </c>
      <c r="B2876" s="121" t="s">
        <v>90</v>
      </c>
      <c r="C2876" s="127">
        <v>10000</v>
      </c>
      <c r="D2876" s="127">
        <v>0</v>
      </c>
    </row>
    <row r="2877" spans="1:4" s="97" customFormat="1" x14ac:dyDescent="0.2">
      <c r="A2877" s="130">
        <v>412000</v>
      </c>
      <c r="B2877" s="128" t="s">
        <v>209</v>
      </c>
      <c r="C2877" s="138">
        <f>SUM(C2878:C2887)</f>
        <v>276000</v>
      </c>
      <c r="D2877" s="138">
        <f>SUM(D2878:D2887)</f>
        <v>0</v>
      </c>
    </row>
    <row r="2878" spans="1:4" s="97" customFormat="1" ht="46.5" x14ac:dyDescent="0.2">
      <c r="A2878" s="120">
        <v>412200</v>
      </c>
      <c r="B2878" s="121" t="s">
        <v>218</v>
      </c>
      <c r="C2878" s="127">
        <v>157000.00000000003</v>
      </c>
      <c r="D2878" s="127">
        <v>0</v>
      </c>
    </row>
    <row r="2879" spans="1:4" s="97" customFormat="1" x14ac:dyDescent="0.2">
      <c r="A2879" s="120">
        <v>412300</v>
      </c>
      <c r="B2879" s="121" t="s">
        <v>92</v>
      </c>
      <c r="C2879" s="127">
        <v>26000</v>
      </c>
      <c r="D2879" s="127">
        <v>0</v>
      </c>
    </row>
    <row r="2880" spans="1:4" s="97" customFormat="1" x14ac:dyDescent="0.2">
      <c r="A2880" s="120">
        <v>412500</v>
      </c>
      <c r="B2880" s="121" t="s">
        <v>94</v>
      </c>
      <c r="C2880" s="127">
        <v>5999.9999999999982</v>
      </c>
      <c r="D2880" s="127">
        <v>0</v>
      </c>
    </row>
    <row r="2881" spans="1:4" s="97" customFormat="1" x14ac:dyDescent="0.2">
      <c r="A2881" s="120">
        <v>412600</v>
      </c>
      <c r="B2881" s="121" t="s">
        <v>219</v>
      </c>
      <c r="C2881" s="127">
        <v>6000</v>
      </c>
      <c r="D2881" s="127">
        <v>0</v>
      </c>
    </row>
    <row r="2882" spans="1:4" s="97" customFormat="1" x14ac:dyDescent="0.2">
      <c r="A2882" s="120">
        <v>412700</v>
      </c>
      <c r="B2882" s="121" t="s">
        <v>206</v>
      </c>
      <c r="C2882" s="127">
        <v>72000</v>
      </c>
      <c r="D2882" s="127">
        <v>0</v>
      </c>
    </row>
    <row r="2883" spans="1:4" s="97" customFormat="1" x14ac:dyDescent="0.2">
      <c r="A2883" s="120">
        <v>412900</v>
      </c>
      <c r="B2883" s="121" t="s">
        <v>531</v>
      </c>
      <c r="C2883" s="127">
        <v>1000</v>
      </c>
      <c r="D2883" s="127">
        <v>0</v>
      </c>
    </row>
    <row r="2884" spans="1:4" s="97" customFormat="1" x14ac:dyDescent="0.2">
      <c r="A2884" s="120">
        <v>412900</v>
      </c>
      <c r="B2884" s="121" t="s">
        <v>299</v>
      </c>
      <c r="C2884" s="127">
        <v>1000</v>
      </c>
      <c r="D2884" s="127">
        <v>0</v>
      </c>
    </row>
    <row r="2885" spans="1:4" s="97" customFormat="1" ht="46.5" x14ac:dyDescent="0.2">
      <c r="A2885" s="120">
        <v>412900</v>
      </c>
      <c r="B2885" s="121" t="s">
        <v>317</v>
      </c>
      <c r="C2885" s="127">
        <v>1000</v>
      </c>
      <c r="D2885" s="127">
        <v>0</v>
      </c>
    </row>
    <row r="2886" spans="1:4" s="97" customFormat="1" ht="46.5" x14ac:dyDescent="0.2">
      <c r="A2886" s="120">
        <v>412900</v>
      </c>
      <c r="B2886" s="129" t="s">
        <v>318</v>
      </c>
      <c r="C2886" s="127">
        <v>4000</v>
      </c>
      <c r="D2886" s="127">
        <v>0</v>
      </c>
    </row>
    <row r="2887" spans="1:4" s="97" customFormat="1" x14ac:dyDescent="0.2">
      <c r="A2887" s="120">
        <v>412900</v>
      </c>
      <c r="B2887" s="129" t="s">
        <v>301</v>
      </c>
      <c r="C2887" s="127">
        <v>2000</v>
      </c>
      <c r="D2887" s="127">
        <v>0</v>
      </c>
    </row>
    <row r="2888" spans="1:4" s="139" customFormat="1" x14ac:dyDescent="0.2">
      <c r="A2888" s="130">
        <v>510000</v>
      </c>
      <c r="B2888" s="128" t="s">
        <v>153</v>
      </c>
      <c r="C2888" s="138">
        <f>C2889</f>
        <v>24000</v>
      </c>
      <c r="D2888" s="138">
        <f>D2889</f>
        <v>0</v>
      </c>
    </row>
    <row r="2889" spans="1:4" s="139" customFormat="1" x14ac:dyDescent="0.2">
      <c r="A2889" s="130">
        <v>511000</v>
      </c>
      <c r="B2889" s="128" t="s">
        <v>154</v>
      </c>
      <c r="C2889" s="138">
        <f>C2890+0</f>
        <v>24000</v>
      </c>
      <c r="D2889" s="138">
        <f>D2890+0</f>
        <v>0</v>
      </c>
    </row>
    <row r="2890" spans="1:4" s="97" customFormat="1" x14ac:dyDescent="0.2">
      <c r="A2890" s="120">
        <v>511300</v>
      </c>
      <c r="B2890" s="121" t="s">
        <v>157</v>
      </c>
      <c r="C2890" s="127">
        <v>24000</v>
      </c>
      <c r="D2890" s="127">
        <v>0</v>
      </c>
    </row>
    <row r="2891" spans="1:4" s="139" customFormat="1" x14ac:dyDescent="0.2">
      <c r="A2891" s="130">
        <v>630000</v>
      </c>
      <c r="B2891" s="128" t="s">
        <v>194</v>
      </c>
      <c r="C2891" s="138">
        <f>C2892+C2894</f>
        <v>40000</v>
      </c>
      <c r="D2891" s="138">
        <f>D2892+D2894</f>
        <v>1000000</v>
      </c>
    </row>
    <row r="2892" spans="1:4" s="139" customFormat="1" x14ac:dyDescent="0.2">
      <c r="A2892" s="130">
        <v>631000</v>
      </c>
      <c r="B2892" s="128" t="s">
        <v>126</v>
      </c>
      <c r="C2892" s="138">
        <f>0+C2893</f>
        <v>0</v>
      </c>
      <c r="D2892" s="138">
        <f>0+D2893</f>
        <v>1000000</v>
      </c>
    </row>
    <row r="2893" spans="1:4" s="97" customFormat="1" x14ac:dyDescent="0.2">
      <c r="A2893" s="141">
        <v>631200</v>
      </c>
      <c r="B2893" s="121" t="s">
        <v>197</v>
      </c>
      <c r="C2893" s="127">
        <v>0</v>
      </c>
      <c r="D2893" s="127">
        <v>1000000</v>
      </c>
    </row>
    <row r="2894" spans="1:4" s="139" customFormat="1" ht="46.5" x14ac:dyDescent="0.2">
      <c r="A2894" s="130">
        <v>638000</v>
      </c>
      <c r="B2894" s="128" t="s">
        <v>127</v>
      </c>
      <c r="C2894" s="138">
        <f>C2895</f>
        <v>40000</v>
      </c>
      <c r="D2894" s="138">
        <f>D2895</f>
        <v>0</v>
      </c>
    </row>
    <row r="2895" spans="1:4" s="97" customFormat="1" x14ac:dyDescent="0.2">
      <c r="A2895" s="120">
        <v>638100</v>
      </c>
      <c r="B2895" s="121" t="s">
        <v>199</v>
      </c>
      <c r="C2895" s="127">
        <v>40000</v>
      </c>
      <c r="D2895" s="127">
        <v>0</v>
      </c>
    </row>
    <row r="2896" spans="1:4" s="97" customFormat="1" x14ac:dyDescent="0.2">
      <c r="A2896" s="142"/>
      <c r="B2896" s="133" t="s">
        <v>236</v>
      </c>
      <c r="C2896" s="140">
        <f>C2871+C2888+C2891</f>
        <v>1707000</v>
      </c>
      <c r="D2896" s="140">
        <f>D2871+D2888+D2891</f>
        <v>1000000</v>
      </c>
    </row>
    <row r="2897" spans="1:4" s="97" customFormat="1" x14ac:dyDescent="0.2">
      <c r="A2897" s="108"/>
      <c r="B2897" s="109"/>
      <c r="C2897" s="110"/>
      <c r="D2897" s="110"/>
    </row>
    <row r="2898" spans="1:4" s="97" customFormat="1" x14ac:dyDescent="0.2">
      <c r="A2898" s="118"/>
      <c r="B2898" s="109"/>
      <c r="C2898" s="137"/>
      <c r="D2898" s="137"/>
    </row>
    <row r="2899" spans="1:4" s="97" customFormat="1" x14ac:dyDescent="0.2">
      <c r="A2899" s="120" t="s">
        <v>639</v>
      </c>
      <c r="B2899" s="128"/>
      <c r="C2899" s="137"/>
      <c r="D2899" s="137"/>
    </row>
    <row r="2900" spans="1:4" s="97" customFormat="1" x14ac:dyDescent="0.2">
      <c r="A2900" s="120" t="s">
        <v>249</v>
      </c>
      <c r="B2900" s="128"/>
      <c r="C2900" s="137"/>
      <c r="D2900" s="137"/>
    </row>
    <row r="2901" spans="1:4" s="97" customFormat="1" x14ac:dyDescent="0.2">
      <c r="A2901" s="120" t="s">
        <v>407</v>
      </c>
      <c r="B2901" s="128"/>
      <c r="C2901" s="137"/>
      <c r="D2901" s="137"/>
    </row>
    <row r="2902" spans="1:4" s="97" customFormat="1" x14ac:dyDescent="0.2">
      <c r="A2902" s="120" t="s">
        <v>530</v>
      </c>
      <c r="B2902" s="128"/>
      <c r="C2902" s="137"/>
      <c r="D2902" s="137"/>
    </row>
    <row r="2903" spans="1:4" s="97" customFormat="1" x14ac:dyDescent="0.2">
      <c r="A2903" s="120"/>
      <c r="B2903" s="122"/>
      <c r="C2903" s="110"/>
      <c r="D2903" s="110"/>
    </row>
    <row r="2904" spans="1:4" s="97" customFormat="1" x14ac:dyDescent="0.2">
      <c r="A2904" s="130">
        <v>410000</v>
      </c>
      <c r="B2904" s="124" t="s">
        <v>87</v>
      </c>
      <c r="C2904" s="138">
        <f t="shared" ref="C2904" si="369">C2905+C2910</f>
        <v>3364700</v>
      </c>
      <c r="D2904" s="138">
        <f t="shared" ref="D2904" si="370">D2905+D2910</f>
        <v>0</v>
      </c>
    </row>
    <row r="2905" spans="1:4" s="97" customFormat="1" x14ac:dyDescent="0.2">
      <c r="A2905" s="130">
        <v>411000</v>
      </c>
      <c r="B2905" s="124" t="s">
        <v>204</v>
      </c>
      <c r="C2905" s="138">
        <f t="shared" ref="C2905" si="371">SUM(C2906:C2909)</f>
        <v>2548200</v>
      </c>
      <c r="D2905" s="138">
        <f t="shared" ref="D2905" si="372">SUM(D2906:D2909)</f>
        <v>0</v>
      </c>
    </row>
    <row r="2906" spans="1:4" s="97" customFormat="1" x14ac:dyDescent="0.2">
      <c r="A2906" s="120">
        <v>411100</v>
      </c>
      <c r="B2906" s="121" t="s">
        <v>88</v>
      </c>
      <c r="C2906" s="127">
        <v>2299900</v>
      </c>
      <c r="D2906" s="127">
        <v>0</v>
      </c>
    </row>
    <row r="2907" spans="1:4" s="97" customFormat="1" ht="46.5" x14ac:dyDescent="0.2">
      <c r="A2907" s="120">
        <v>411200</v>
      </c>
      <c r="B2907" s="121" t="s">
        <v>217</v>
      </c>
      <c r="C2907" s="127">
        <v>130000</v>
      </c>
      <c r="D2907" s="127">
        <v>0</v>
      </c>
    </row>
    <row r="2908" spans="1:4" s="97" customFormat="1" ht="46.5" x14ac:dyDescent="0.2">
      <c r="A2908" s="120">
        <v>411300</v>
      </c>
      <c r="B2908" s="121" t="s">
        <v>89</v>
      </c>
      <c r="C2908" s="127">
        <v>103400</v>
      </c>
      <c r="D2908" s="127">
        <v>0</v>
      </c>
    </row>
    <row r="2909" spans="1:4" s="97" customFormat="1" x14ac:dyDescent="0.2">
      <c r="A2909" s="120">
        <v>411400</v>
      </c>
      <c r="B2909" s="121" t="s">
        <v>90</v>
      </c>
      <c r="C2909" s="127">
        <v>14900</v>
      </c>
      <c r="D2909" s="127">
        <v>0</v>
      </c>
    </row>
    <row r="2910" spans="1:4" s="97" customFormat="1" x14ac:dyDescent="0.2">
      <c r="A2910" s="130">
        <v>412000</v>
      </c>
      <c r="B2910" s="128" t="s">
        <v>209</v>
      </c>
      <c r="C2910" s="138">
        <f>SUM(C2911:C2920)</f>
        <v>816500</v>
      </c>
      <c r="D2910" s="138">
        <f>SUM(D2911:D2920)</f>
        <v>0</v>
      </c>
    </row>
    <row r="2911" spans="1:4" s="97" customFormat="1" x14ac:dyDescent="0.2">
      <c r="A2911" s="141">
        <v>412100</v>
      </c>
      <c r="B2911" s="121" t="s">
        <v>91</v>
      </c>
      <c r="C2911" s="127">
        <v>75300</v>
      </c>
      <c r="D2911" s="127">
        <v>0</v>
      </c>
    </row>
    <row r="2912" spans="1:4" s="97" customFormat="1" ht="46.5" x14ac:dyDescent="0.2">
      <c r="A2912" s="120">
        <v>412200</v>
      </c>
      <c r="B2912" s="121" t="s">
        <v>218</v>
      </c>
      <c r="C2912" s="127">
        <v>466000</v>
      </c>
      <c r="D2912" s="127">
        <v>0</v>
      </c>
    </row>
    <row r="2913" spans="1:4" s="97" customFormat="1" x14ac:dyDescent="0.2">
      <c r="A2913" s="120">
        <v>412300</v>
      </c>
      <c r="B2913" s="121" t="s">
        <v>92</v>
      </c>
      <c r="C2913" s="127">
        <v>37000</v>
      </c>
      <c r="D2913" s="127">
        <v>0</v>
      </c>
    </row>
    <row r="2914" spans="1:4" s="97" customFormat="1" x14ac:dyDescent="0.2">
      <c r="A2914" s="120">
        <v>412500</v>
      </c>
      <c r="B2914" s="121" t="s">
        <v>94</v>
      </c>
      <c r="C2914" s="127">
        <v>11500</v>
      </c>
      <c r="D2914" s="127">
        <v>0</v>
      </c>
    </row>
    <row r="2915" spans="1:4" s="97" customFormat="1" x14ac:dyDescent="0.2">
      <c r="A2915" s="120">
        <v>412600</v>
      </c>
      <c r="B2915" s="121" t="s">
        <v>219</v>
      </c>
      <c r="C2915" s="127">
        <v>4900</v>
      </c>
      <c r="D2915" s="127">
        <v>0</v>
      </c>
    </row>
    <row r="2916" spans="1:4" s="97" customFormat="1" x14ac:dyDescent="0.2">
      <c r="A2916" s="120">
        <v>412700</v>
      </c>
      <c r="B2916" s="121" t="s">
        <v>206</v>
      </c>
      <c r="C2916" s="127">
        <v>170000</v>
      </c>
      <c r="D2916" s="127">
        <v>0</v>
      </c>
    </row>
    <row r="2917" spans="1:4" s="97" customFormat="1" x14ac:dyDescent="0.2">
      <c r="A2917" s="120">
        <v>412900</v>
      </c>
      <c r="B2917" s="121" t="s">
        <v>531</v>
      </c>
      <c r="C2917" s="127">
        <v>1500</v>
      </c>
      <c r="D2917" s="127">
        <v>0</v>
      </c>
    </row>
    <row r="2918" spans="1:4" s="97" customFormat="1" x14ac:dyDescent="0.2">
      <c r="A2918" s="120">
        <v>412900</v>
      </c>
      <c r="B2918" s="121" t="s">
        <v>299</v>
      </c>
      <c r="C2918" s="127">
        <v>44599.999999999978</v>
      </c>
      <c r="D2918" s="127">
        <v>0</v>
      </c>
    </row>
    <row r="2919" spans="1:4" s="97" customFormat="1" ht="46.5" x14ac:dyDescent="0.2">
      <c r="A2919" s="120">
        <v>412900</v>
      </c>
      <c r="B2919" s="129" t="s">
        <v>317</v>
      </c>
      <c r="C2919" s="127">
        <v>699.99999999999977</v>
      </c>
      <c r="D2919" s="127">
        <v>0</v>
      </c>
    </row>
    <row r="2920" spans="1:4" s="97" customFormat="1" ht="46.5" x14ac:dyDescent="0.2">
      <c r="A2920" s="120">
        <v>412900</v>
      </c>
      <c r="B2920" s="121" t="s">
        <v>318</v>
      </c>
      <c r="C2920" s="127">
        <v>5000</v>
      </c>
      <c r="D2920" s="127">
        <v>0</v>
      </c>
    </row>
    <row r="2921" spans="1:4" s="97" customFormat="1" x14ac:dyDescent="0.2">
      <c r="A2921" s="130">
        <v>510000</v>
      </c>
      <c r="B2921" s="128" t="s">
        <v>153</v>
      </c>
      <c r="C2921" s="138">
        <f>C2922</f>
        <v>10000</v>
      </c>
      <c r="D2921" s="138">
        <f>D2922</f>
        <v>0</v>
      </c>
    </row>
    <row r="2922" spans="1:4" s="97" customFormat="1" x14ac:dyDescent="0.2">
      <c r="A2922" s="130">
        <v>511000</v>
      </c>
      <c r="B2922" s="128" t="s">
        <v>154</v>
      </c>
      <c r="C2922" s="138">
        <f>SUM(C2923:C2923)</f>
        <v>10000</v>
      </c>
      <c r="D2922" s="138">
        <f>SUM(D2923:D2923)</f>
        <v>0</v>
      </c>
    </row>
    <row r="2923" spans="1:4" s="97" customFormat="1" x14ac:dyDescent="0.2">
      <c r="A2923" s="120">
        <v>511300</v>
      </c>
      <c r="B2923" s="121" t="s">
        <v>157</v>
      </c>
      <c r="C2923" s="127">
        <v>10000</v>
      </c>
      <c r="D2923" s="127">
        <v>0</v>
      </c>
    </row>
    <row r="2924" spans="1:4" s="139" customFormat="1" x14ac:dyDescent="0.2">
      <c r="A2924" s="130">
        <v>630000</v>
      </c>
      <c r="B2924" s="128" t="s">
        <v>194</v>
      </c>
      <c r="C2924" s="138">
        <f t="shared" ref="C2924" si="373">C2925+C2928</f>
        <v>96300</v>
      </c>
      <c r="D2924" s="138">
        <f t="shared" ref="D2924" si="374">D2925+D2928</f>
        <v>1700000</v>
      </c>
    </row>
    <row r="2925" spans="1:4" s="139" customFormat="1" x14ac:dyDescent="0.2">
      <c r="A2925" s="130">
        <v>631000</v>
      </c>
      <c r="B2925" s="128" t="s">
        <v>126</v>
      </c>
      <c r="C2925" s="138">
        <f t="shared" ref="C2925" si="375">C2927+C2926</f>
        <v>32000</v>
      </c>
      <c r="D2925" s="138">
        <f t="shared" ref="D2925" si="376">D2927+D2926</f>
        <v>1700000</v>
      </c>
    </row>
    <row r="2926" spans="1:4" s="97" customFormat="1" x14ac:dyDescent="0.2">
      <c r="A2926" s="141">
        <v>631200</v>
      </c>
      <c r="B2926" s="121" t="s">
        <v>197</v>
      </c>
      <c r="C2926" s="127">
        <v>0</v>
      </c>
      <c r="D2926" s="127">
        <v>1700000</v>
      </c>
    </row>
    <row r="2927" spans="1:4" s="97" customFormat="1" x14ac:dyDescent="0.2">
      <c r="A2927" s="141">
        <v>631900</v>
      </c>
      <c r="B2927" s="121" t="s">
        <v>341</v>
      </c>
      <c r="C2927" s="127">
        <v>32000</v>
      </c>
      <c r="D2927" s="127">
        <v>0</v>
      </c>
    </row>
    <row r="2928" spans="1:4" s="139" customFormat="1" ht="46.5" x14ac:dyDescent="0.2">
      <c r="A2928" s="130">
        <v>638000</v>
      </c>
      <c r="B2928" s="128" t="s">
        <v>127</v>
      </c>
      <c r="C2928" s="138">
        <f>C2929</f>
        <v>64300</v>
      </c>
      <c r="D2928" s="138">
        <f>D2929</f>
        <v>0</v>
      </c>
    </row>
    <row r="2929" spans="1:4" s="97" customFormat="1" x14ac:dyDescent="0.2">
      <c r="A2929" s="120">
        <v>638100</v>
      </c>
      <c r="B2929" s="121" t="s">
        <v>199</v>
      </c>
      <c r="C2929" s="127">
        <v>64300</v>
      </c>
      <c r="D2929" s="127">
        <v>0</v>
      </c>
    </row>
    <row r="2930" spans="1:4" s="97" customFormat="1" x14ac:dyDescent="0.2">
      <c r="A2930" s="142"/>
      <c r="B2930" s="133" t="s">
        <v>236</v>
      </c>
      <c r="C2930" s="140">
        <f>C2904+C2921+C2924</f>
        <v>3471000</v>
      </c>
      <c r="D2930" s="140">
        <f>D2904+D2921+D2924</f>
        <v>1700000</v>
      </c>
    </row>
    <row r="2931" spans="1:4" s="97" customFormat="1" x14ac:dyDescent="0.2">
      <c r="A2931" s="108"/>
      <c r="B2931" s="109"/>
      <c r="C2931" s="110"/>
      <c r="D2931" s="110"/>
    </row>
    <row r="2932" spans="1:4" s="97" customFormat="1" x14ac:dyDescent="0.2">
      <c r="A2932" s="118"/>
      <c r="B2932" s="109"/>
      <c r="C2932" s="137"/>
      <c r="D2932" s="137"/>
    </row>
    <row r="2933" spans="1:4" s="97" customFormat="1" x14ac:dyDescent="0.2">
      <c r="A2933" s="120" t="s">
        <v>640</v>
      </c>
      <c r="B2933" s="128"/>
      <c r="C2933" s="137"/>
      <c r="D2933" s="137"/>
    </row>
    <row r="2934" spans="1:4" s="97" customFormat="1" x14ac:dyDescent="0.2">
      <c r="A2934" s="120" t="s">
        <v>249</v>
      </c>
      <c r="B2934" s="128"/>
      <c r="C2934" s="137"/>
      <c r="D2934" s="137"/>
    </row>
    <row r="2935" spans="1:4" s="97" customFormat="1" x14ac:dyDescent="0.2">
      <c r="A2935" s="120" t="s">
        <v>408</v>
      </c>
      <c r="B2935" s="128"/>
      <c r="C2935" s="137"/>
      <c r="D2935" s="137"/>
    </row>
    <row r="2936" spans="1:4" s="97" customFormat="1" x14ac:dyDescent="0.2">
      <c r="A2936" s="120" t="s">
        <v>530</v>
      </c>
      <c r="B2936" s="128"/>
      <c r="C2936" s="137"/>
      <c r="D2936" s="137"/>
    </row>
    <row r="2937" spans="1:4" s="97" customFormat="1" x14ac:dyDescent="0.2">
      <c r="A2937" s="120"/>
      <c r="B2937" s="122"/>
      <c r="C2937" s="110"/>
      <c r="D2937" s="110"/>
    </row>
    <row r="2938" spans="1:4" s="97" customFormat="1" x14ac:dyDescent="0.2">
      <c r="A2938" s="130">
        <v>410000</v>
      </c>
      <c r="B2938" s="124" t="s">
        <v>87</v>
      </c>
      <c r="C2938" s="138">
        <f>C2939+C2944+0</f>
        <v>1390900</v>
      </c>
      <c r="D2938" s="138">
        <f>D2939+D2944+0</f>
        <v>0</v>
      </c>
    </row>
    <row r="2939" spans="1:4" s="97" customFormat="1" x14ac:dyDescent="0.2">
      <c r="A2939" s="130">
        <v>411000</v>
      </c>
      <c r="B2939" s="124" t="s">
        <v>204</v>
      </c>
      <c r="C2939" s="138">
        <f t="shared" ref="C2939" si="377">SUM(C2940:C2943)</f>
        <v>1223600</v>
      </c>
      <c r="D2939" s="138">
        <f t="shared" ref="D2939" si="378">SUM(D2940:D2943)</f>
        <v>0</v>
      </c>
    </row>
    <row r="2940" spans="1:4" s="97" customFormat="1" x14ac:dyDescent="0.2">
      <c r="A2940" s="120">
        <v>411100</v>
      </c>
      <c r="B2940" s="121" t="s">
        <v>88</v>
      </c>
      <c r="C2940" s="127">
        <v>1107000</v>
      </c>
      <c r="D2940" s="127">
        <v>0</v>
      </c>
    </row>
    <row r="2941" spans="1:4" s="97" customFormat="1" ht="46.5" x14ac:dyDescent="0.2">
      <c r="A2941" s="120">
        <v>411200</v>
      </c>
      <c r="B2941" s="121" t="s">
        <v>217</v>
      </c>
      <c r="C2941" s="127">
        <v>76600.000000000029</v>
      </c>
      <c r="D2941" s="127">
        <v>0</v>
      </c>
    </row>
    <row r="2942" spans="1:4" s="97" customFormat="1" ht="46.5" x14ac:dyDescent="0.2">
      <c r="A2942" s="120">
        <v>411300</v>
      </c>
      <c r="B2942" s="121" t="s">
        <v>89</v>
      </c>
      <c r="C2942" s="127">
        <v>10000</v>
      </c>
      <c r="D2942" s="127">
        <v>0</v>
      </c>
    </row>
    <row r="2943" spans="1:4" s="97" customFormat="1" x14ac:dyDescent="0.2">
      <c r="A2943" s="120">
        <v>411400</v>
      </c>
      <c r="B2943" s="121" t="s">
        <v>90</v>
      </c>
      <c r="C2943" s="127">
        <v>30000</v>
      </c>
      <c r="D2943" s="127">
        <v>0</v>
      </c>
    </row>
    <row r="2944" spans="1:4" s="97" customFormat="1" x14ac:dyDescent="0.2">
      <c r="A2944" s="130">
        <v>412000</v>
      </c>
      <c r="B2944" s="128" t="s">
        <v>209</v>
      </c>
      <c r="C2944" s="138">
        <f>SUM(C2945:C2955)</f>
        <v>167300</v>
      </c>
      <c r="D2944" s="138">
        <f>SUM(D2945:D2955)</f>
        <v>0</v>
      </c>
    </row>
    <row r="2945" spans="1:4" s="97" customFormat="1" ht="46.5" x14ac:dyDescent="0.2">
      <c r="A2945" s="120">
        <v>412200</v>
      </c>
      <c r="B2945" s="121" t="s">
        <v>218</v>
      </c>
      <c r="C2945" s="127">
        <v>99000</v>
      </c>
      <c r="D2945" s="127">
        <v>0</v>
      </c>
    </row>
    <row r="2946" spans="1:4" s="97" customFormat="1" x14ac:dyDescent="0.2">
      <c r="A2946" s="120">
        <v>412300</v>
      </c>
      <c r="B2946" s="121" t="s">
        <v>92</v>
      </c>
      <c r="C2946" s="127">
        <v>14499.999999999998</v>
      </c>
      <c r="D2946" s="127">
        <v>0</v>
      </c>
    </row>
    <row r="2947" spans="1:4" s="97" customFormat="1" x14ac:dyDescent="0.2">
      <c r="A2947" s="120">
        <v>412500</v>
      </c>
      <c r="B2947" s="121" t="s">
        <v>94</v>
      </c>
      <c r="C2947" s="127">
        <v>3199.9999999999991</v>
      </c>
      <c r="D2947" s="127">
        <v>0</v>
      </c>
    </row>
    <row r="2948" spans="1:4" s="97" customFormat="1" x14ac:dyDescent="0.2">
      <c r="A2948" s="120">
        <v>412600</v>
      </c>
      <c r="B2948" s="121" t="s">
        <v>219</v>
      </c>
      <c r="C2948" s="127">
        <v>5199.9999999999964</v>
      </c>
      <c r="D2948" s="127">
        <v>0</v>
      </c>
    </row>
    <row r="2949" spans="1:4" s="97" customFormat="1" x14ac:dyDescent="0.2">
      <c r="A2949" s="120">
        <v>412700</v>
      </c>
      <c r="B2949" s="121" t="s">
        <v>206</v>
      </c>
      <c r="C2949" s="127">
        <v>28300.000000000007</v>
      </c>
      <c r="D2949" s="127">
        <v>0</v>
      </c>
    </row>
    <row r="2950" spans="1:4" s="97" customFormat="1" x14ac:dyDescent="0.2">
      <c r="A2950" s="120">
        <v>412900</v>
      </c>
      <c r="B2950" s="121" t="s">
        <v>531</v>
      </c>
      <c r="C2950" s="127">
        <v>1500</v>
      </c>
      <c r="D2950" s="127">
        <v>0</v>
      </c>
    </row>
    <row r="2951" spans="1:4" s="97" customFormat="1" x14ac:dyDescent="0.2">
      <c r="A2951" s="120">
        <v>412900</v>
      </c>
      <c r="B2951" s="121" t="s">
        <v>299</v>
      </c>
      <c r="C2951" s="127">
        <v>4300</v>
      </c>
      <c r="D2951" s="127">
        <v>0</v>
      </c>
    </row>
    <row r="2952" spans="1:4" s="97" customFormat="1" x14ac:dyDescent="0.2">
      <c r="A2952" s="120">
        <v>412900</v>
      </c>
      <c r="B2952" s="121" t="s">
        <v>316</v>
      </c>
      <c r="C2952" s="127">
        <v>900</v>
      </c>
      <c r="D2952" s="127">
        <v>0</v>
      </c>
    </row>
    <row r="2953" spans="1:4" s="97" customFormat="1" ht="46.5" x14ac:dyDescent="0.2">
      <c r="A2953" s="120">
        <v>412900</v>
      </c>
      <c r="B2953" s="129" t="s">
        <v>317</v>
      </c>
      <c r="C2953" s="127">
        <v>500</v>
      </c>
      <c r="D2953" s="127">
        <v>0</v>
      </c>
    </row>
    <row r="2954" spans="1:4" s="97" customFormat="1" ht="46.5" x14ac:dyDescent="0.2">
      <c r="A2954" s="120">
        <v>412900</v>
      </c>
      <c r="B2954" s="121" t="s">
        <v>318</v>
      </c>
      <c r="C2954" s="127">
        <v>2400</v>
      </c>
      <c r="D2954" s="127">
        <v>0</v>
      </c>
    </row>
    <row r="2955" spans="1:4" s="97" customFormat="1" x14ac:dyDescent="0.2">
      <c r="A2955" s="120">
        <v>412900</v>
      </c>
      <c r="B2955" s="121" t="s">
        <v>301</v>
      </c>
      <c r="C2955" s="127">
        <v>7500</v>
      </c>
      <c r="D2955" s="127">
        <v>0</v>
      </c>
    </row>
    <row r="2956" spans="1:4" s="97" customFormat="1" x14ac:dyDescent="0.2">
      <c r="A2956" s="130">
        <v>510000</v>
      </c>
      <c r="B2956" s="128" t="s">
        <v>153</v>
      </c>
      <c r="C2956" s="138">
        <f t="shared" ref="C2956" si="379">C2957+C2962+C2960</f>
        <v>27500</v>
      </c>
      <c r="D2956" s="138">
        <f t="shared" ref="D2956" si="380">D2957+D2962+D2960</f>
        <v>0</v>
      </c>
    </row>
    <row r="2957" spans="1:4" s="97" customFormat="1" x14ac:dyDescent="0.2">
      <c r="A2957" s="130">
        <v>511000</v>
      </c>
      <c r="B2957" s="128" t="s">
        <v>154</v>
      </c>
      <c r="C2957" s="138">
        <f t="shared" ref="C2957" si="381">SUM(C2958:C2959)</f>
        <v>20000</v>
      </c>
      <c r="D2957" s="138">
        <f t="shared" ref="D2957" si="382">SUM(D2958:D2959)</f>
        <v>0</v>
      </c>
    </row>
    <row r="2958" spans="1:4" s="97" customFormat="1" ht="46.5" x14ac:dyDescent="0.2">
      <c r="A2958" s="120">
        <v>511200</v>
      </c>
      <c r="B2958" s="121" t="s">
        <v>156</v>
      </c>
      <c r="C2958" s="127">
        <v>10000</v>
      </c>
      <c r="D2958" s="127">
        <v>0</v>
      </c>
    </row>
    <row r="2959" spans="1:4" s="97" customFormat="1" x14ac:dyDescent="0.2">
      <c r="A2959" s="120">
        <v>511300</v>
      </c>
      <c r="B2959" s="121" t="s">
        <v>157</v>
      </c>
      <c r="C2959" s="127">
        <v>10000</v>
      </c>
      <c r="D2959" s="127">
        <v>0</v>
      </c>
    </row>
    <row r="2960" spans="1:4" s="139" customFormat="1" x14ac:dyDescent="0.2">
      <c r="A2960" s="130">
        <v>513000</v>
      </c>
      <c r="B2960" s="128" t="s">
        <v>162</v>
      </c>
      <c r="C2960" s="138">
        <f>+C2961</f>
        <v>6500</v>
      </c>
      <c r="D2960" s="138">
        <f>+D2961</f>
        <v>0</v>
      </c>
    </row>
    <row r="2961" spans="1:4" s="97" customFormat="1" x14ac:dyDescent="0.2">
      <c r="A2961" s="120">
        <v>513700</v>
      </c>
      <c r="B2961" s="121" t="s">
        <v>163</v>
      </c>
      <c r="C2961" s="127">
        <v>6500</v>
      </c>
      <c r="D2961" s="127">
        <v>0</v>
      </c>
    </row>
    <row r="2962" spans="1:4" s="139" customFormat="1" ht="46.5" x14ac:dyDescent="0.2">
      <c r="A2962" s="130">
        <v>516000</v>
      </c>
      <c r="B2962" s="128" t="s">
        <v>164</v>
      </c>
      <c r="C2962" s="138">
        <f>C2963</f>
        <v>1000</v>
      </c>
      <c r="D2962" s="138">
        <f>D2963</f>
        <v>0</v>
      </c>
    </row>
    <row r="2963" spans="1:4" s="97" customFormat="1" ht="46.5" x14ac:dyDescent="0.2">
      <c r="A2963" s="120">
        <v>516100</v>
      </c>
      <c r="B2963" s="121" t="s">
        <v>164</v>
      </c>
      <c r="C2963" s="127">
        <v>1000</v>
      </c>
      <c r="D2963" s="127">
        <v>0</v>
      </c>
    </row>
    <row r="2964" spans="1:4" s="139" customFormat="1" x14ac:dyDescent="0.2">
      <c r="A2964" s="130">
        <v>630000</v>
      </c>
      <c r="B2964" s="128" t="s">
        <v>194</v>
      </c>
      <c r="C2964" s="138">
        <f>C2965+C2967</f>
        <v>8500</v>
      </c>
      <c r="D2964" s="138">
        <f>D2965+D2967</f>
        <v>150000</v>
      </c>
    </row>
    <row r="2965" spans="1:4" s="139" customFormat="1" x14ac:dyDescent="0.2">
      <c r="A2965" s="130">
        <v>631000</v>
      </c>
      <c r="B2965" s="128" t="s">
        <v>126</v>
      </c>
      <c r="C2965" s="138">
        <f>0</f>
        <v>0</v>
      </c>
      <c r="D2965" s="138">
        <f>D2966</f>
        <v>150000</v>
      </c>
    </row>
    <row r="2966" spans="1:4" s="97" customFormat="1" x14ac:dyDescent="0.2">
      <c r="A2966" s="141">
        <v>631200</v>
      </c>
      <c r="B2966" s="121" t="s">
        <v>197</v>
      </c>
      <c r="C2966" s="127">
        <v>0</v>
      </c>
      <c r="D2966" s="127">
        <v>150000</v>
      </c>
    </row>
    <row r="2967" spans="1:4" s="139" customFormat="1" ht="46.5" x14ac:dyDescent="0.2">
      <c r="A2967" s="130">
        <v>638000</v>
      </c>
      <c r="B2967" s="128" t="s">
        <v>127</v>
      </c>
      <c r="C2967" s="138">
        <f>C2968</f>
        <v>8500</v>
      </c>
      <c r="D2967" s="138">
        <f>D2968</f>
        <v>0</v>
      </c>
    </row>
    <row r="2968" spans="1:4" s="97" customFormat="1" x14ac:dyDescent="0.2">
      <c r="A2968" s="120">
        <v>638100</v>
      </c>
      <c r="B2968" s="121" t="s">
        <v>199</v>
      </c>
      <c r="C2968" s="127">
        <v>8500</v>
      </c>
      <c r="D2968" s="127">
        <v>0</v>
      </c>
    </row>
    <row r="2969" spans="1:4" s="97" customFormat="1" x14ac:dyDescent="0.2">
      <c r="A2969" s="142"/>
      <c r="B2969" s="133" t="s">
        <v>236</v>
      </c>
      <c r="C2969" s="140">
        <f>C2938+C2956+C2964</f>
        <v>1426900</v>
      </c>
      <c r="D2969" s="140">
        <f>D2938+D2956+D2964</f>
        <v>150000</v>
      </c>
    </row>
    <row r="2970" spans="1:4" s="97" customFormat="1" x14ac:dyDescent="0.2">
      <c r="A2970" s="108"/>
      <c r="B2970" s="109"/>
      <c r="C2970" s="110"/>
      <c r="D2970" s="110"/>
    </row>
    <row r="2971" spans="1:4" s="97" customFormat="1" x14ac:dyDescent="0.2">
      <c r="A2971" s="118"/>
      <c r="B2971" s="109"/>
      <c r="C2971" s="137"/>
      <c r="D2971" s="137"/>
    </row>
    <row r="2972" spans="1:4" s="97" customFormat="1" x14ac:dyDescent="0.2">
      <c r="A2972" s="120" t="s">
        <v>641</v>
      </c>
      <c r="B2972" s="128"/>
      <c r="C2972" s="137"/>
      <c r="D2972" s="137"/>
    </row>
    <row r="2973" spans="1:4" s="97" customFormat="1" x14ac:dyDescent="0.2">
      <c r="A2973" s="120" t="s">
        <v>249</v>
      </c>
      <c r="B2973" s="128"/>
      <c r="C2973" s="137"/>
      <c r="D2973" s="137"/>
    </row>
    <row r="2974" spans="1:4" s="97" customFormat="1" x14ac:dyDescent="0.2">
      <c r="A2974" s="120" t="s">
        <v>409</v>
      </c>
      <c r="B2974" s="128"/>
      <c r="C2974" s="137"/>
      <c r="D2974" s="137"/>
    </row>
    <row r="2975" spans="1:4" s="97" customFormat="1" x14ac:dyDescent="0.2">
      <c r="A2975" s="120" t="s">
        <v>530</v>
      </c>
      <c r="B2975" s="128"/>
      <c r="C2975" s="137"/>
      <c r="D2975" s="137"/>
    </row>
    <row r="2976" spans="1:4" s="97" customFormat="1" x14ac:dyDescent="0.2">
      <c r="A2976" s="120"/>
      <c r="B2976" s="122"/>
      <c r="C2976" s="110"/>
      <c r="D2976" s="110"/>
    </row>
    <row r="2977" spans="1:4" s="97" customFormat="1" x14ac:dyDescent="0.2">
      <c r="A2977" s="130">
        <v>410000</v>
      </c>
      <c r="B2977" s="124" t="s">
        <v>87</v>
      </c>
      <c r="C2977" s="138">
        <f t="shared" ref="C2977" si="383">C2978+C2983</f>
        <v>1346800</v>
      </c>
      <c r="D2977" s="138">
        <f t="shared" ref="D2977" si="384">D2978+D2983</f>
        <v>0</v>
      </c>
    </row>
    <row r="2978" spans="1:4" s="97" customFormat="1" x14ac:dyDescent="0.2">
      <c r="A2978" s="130">
        <v>411000</v>
      </c>
      <c r="B2978" s="124" t="s">
        <v>204</v>
      </c>
      <c r="C2978" s="138">
        <f t="shared" ref="C2978" si="385">SUM(C2979:C2982)</f>
        <v>1140700</v>
      </c>
      <c r="D2978" s="138">
        <f t="shared" ref="D2978" si="386">SUM(D2979:D2982)</f>
        <v>0</v>
      </c>
    </row>
    <row r="2979" spans="1:4" s="97" customFormat="1" x14ac:dyDescent="0.2">
      <c r="A2979" s="120">
        <v>411100</v>
      </c>
      <c r="B2979" s="121" t="s">
        <v>88</v>
      </c>
      <c r="C2979" s="127">
        <v>1037000</v>
      </c>
      <c r="D2979" s="127">
        <v>0</v>
      </c>
    </row>
    <row r="2980" spans="1:4" s="97" customFormat="1" ht="46.5" x14ac:dyDescent="0.2">
      <c r="A2980" s="120">
        <v>411200</v>
      </c>
      <c r="B2980" s="121" t="s">
        <v>217</v>
      </c>
      <c r="C2980" s="127">
        <v>42500</v>
      </c>
      <c r="D2980" s="127">
        <v>0</v>
      </c>
    </row>
    <row r="2981" spans="1:4" s="97" customFormat="1" ht="46.5" x14ac:dyDescent="0.2">
      <c r="A2981" s="120">
        <v>411300</v>
      </c>
      <c r="B2981" s="121" t="s">
        <v>89</v>
      </c>
      <c r="C2981" s="127">
        <v>23200</v>
      </c>
      <c r="D2981" s="127">
        <v>0</v>
      </c>
    </row>
    <row r="2982" spans="1:4" s="97" customFormat="1" x14ac:dyDescent="0.2">
      <c r="A2982" s="120">
        <v>411400</v>
      </c>
      <c r="B2982" s="121" t="s">
        <v>90</v>
      </c>
      <c r="C2982" s="127">
        <v>37999.999999999964</v>
      </c>
      <c r="D2982" s="127">
        <v>0</v>
      </c>
    </row>
    <row r="2983" spans="1:4" s="97" customFormat="1" x14ac:dyDescent="0.2">
      <c r="A2983" s="130">
        <v>412000</v>
      </c>
      <c r="B2983" s="128" t="s">
        <v>209</v>
      </c>
      <c r="C2983" s="138">
        <f>SUM(C2984:C2990)</f>
        <v>206100</v>
      </c>
      <c r="D2983" s="138">
        <f>SUM(D2984:D2990)</f>
        <v>0</v>
      </c>
    </row>
    <row r="2984" spans="1:4" s="97" customFormat="1" ht="46.5" x14ac:dyDescent="0.2">
      <c r="A2984" s="120">
        <v>412200</v>
      </c>
      <c r="B2984" s="121" t="s">
        <v>218</v>
      </c>
      <c r="C2984" s="127">
        <v>135000</v>
      </c>
      <c r="D2984" s="127">
        <v>0</v>
      </c>
    </row>
    <row r="2985" spans="1:4" s="97" customFormat="1" x14ac:dyDescent="0.2">
      <c r="A2985" s="120">
        <v>412300</v>
      </c>
      <c r="B2985" s="121" t="s">
        <v>92</v>
      </c>
      <c r="C2985" s="127">
        <v>25000</v>
      </c>
      <c r="D2985" s="127">
        <v>0</v>
      </c>
    </row>
    <row r="2986" spans="1:4" s="97" customFormat="1" x14ac:dyDescent="0.2">
      <c r="A2986" s="120">
        <v>412500</v>
      </c>
      <c r="B2986" s="121" t="s">
        <v>94</v>
      </c>
      <c r="C2986" s="127">
        <v>7000</v>
      </c>
      <c r="D2986" s="127">
        <v>0</v>
      </c>
    </row>
    <row r="2987" spans="1:4" s="97" customFormat="1" x14ac:dyDescent="0.2">
      <c r="A2987" s="120">
        <v>412600</v>
      </c>
      <c r="B2987" s="121" t="s">
        <v>219</v>
      </c>
      <c r="C2987" s="127">
        <v>4000</v>
      </c>
      <c r="D2987" s="127">
        <v>0</v>
      </c>
    </row>
    <row r="2988" spans="1:4" s="97" customFormat="1" x14ac:dyDescent="0.2">
      <c r="A2988" s="120">
        <v>412700</v>
      </c>
      <c r="B2988" s="121" t="s">
        <v>206</v>
      </c>
      <c r="C2988" s="127">
        <v>31600</v>
      </c>
      <c r="D2988" s="127">
        <v>0</v>
      </c>
    </row>
    <row r="2989" spans="1:4" s="97" customFormat="1" ht="46.5" x14ac:dyDescent="0.2">
      <c r="A2989" s="120">
        <v>412900</v>
      </c>
      <c r="B2989" s="129" t="s">
        <v>317</v>
      </c>
      <c r="C2989" s="127">
        <v>1000</v>
      </c>
      <c r="D2989" s="127">
        <v>0</v>
      </c>
    </row>
    <row r="2990" spans="1:4" s="97" customFormat="1" ht="46.5" x14ac:dyDescent="0.2">
      <c r="A2990" s="120">
        <v>412900</v>
      </c>
      <c r="B2990" s="129" t="s">
        <v>318</v>
      </c>
      <c r="C2990" s="127">
        <v>2500</v>
      </c>
      <c r="D2990" s="127">
        <v>0</v>
      </c>
    </row>
    <row r="2991" spans="1:4" s="139" customFormat="1" x14ac:dyDescent="0.2">
      <c r="A2991" s="130">
        <v>510000</v>
      </c>
      <c r="B2991" s="128" t="s">
        <v>153</v>
      </c>
      <c r="C2991" s="138">
        <f>C2992</f>
        <v>5000</v>
      </c>
      <c r="D2991" s="138">
        <f>D2992</f>
        <v>0</v>
      </c>
    </row>
    <row r="2992" spans="1:4" s="139" customFormat="1" x14ac:dyDescent="0.2">
      <c r="A2992" s="130">
        <v>511000</v>
      </c>
      <c r="B2992" s="128" t="s">
        <v>154</v>
      </c>
      <c r="C2992" s="138">
        <f t="shared" ref="C2992" si="387">SUM(C2993:C2994)</f>
        <v>5000</v>
      </c>
      <c r="D2992" s="138">
        <f t="shared" ref="D2992" si="388">SUM(D2993:D2994)</f>
        <v>0</v>
      </c>
    </row>
    <row r="2993" spans="1:4" s="97" customFormat="1" ht="46.5" x14ac:dyDescent="0.2">
      <c r="A2993" s="120">
        <v>511200</v>
      </c>
      <c r="B2993" s="121" t="s">
        <v>156</v>
      </c>
      <c r="C2993" s="127">
        <v>3000</v>
      </c>
      <c r="D2993" s="127">
        <v>0</v>
      </c>
    </row>
    <row r="2994" spans="1:4" s="97" customFormat="1" x14ac:dyDescent="0.2">
      <c r="A2994" s="120">
        <v>511300</v>
      </c>
      <c r="B2994" s="121" t="s">
        <v>157</v>
      </c>
      <c r="C2994" s="127">
        <v>2000</v>
      </c>
      <c r="D2994" s="127">
        <v>0</v>
      </c>
    </row>
    <row r="2995" spans="1:4" s="139" customFormat="1" x14ac:dyDescent="0.2">
      <c r="A2995" s="130">
        <v>630000</v>
      </c>
      <c r="B2995" s="128" t="s">
        <v>194</v>
      </c>
      <c r="C2995" s="138">
        <f>C2996+C2998</f>
        <v>6000</v>
      </c>
      <c r="D2995" s="138">
        <f>D2996+D2998</f>
        <v>250000</v>
      </c>
    </row>
    <row r="2996" spans="1:4" s="139" customFormat="1" x14ac:dyDescent="0.2">
      <c r="A2996" s="130">
        <v>631000</v>
      </c>
      <c r="B2996" s="128" t="s">
        <v>126</v>
      </c>
      <c r="C2996" s="138">
        <f>0+C2997</f>
        <v>0</v>
      </c>
      <c r="D2996" s="138">
        <f>0+D2997</f>
        <v>250000</v>
      </c>
    </row>
    <row r="2997" spans="1:4" s="97" customFormat="1" x14ac:dyDescent="0.2">
      <c r="A2997" s="141">
        <v>631200</v>
      </c>
      <c r="B2997" s="121" t="s">
        <v>197</v>
      </c>
      <c r="C2997" s="127">
        <v>0</v>
      </c>
      <c r="D2997" s="127">
        <v>250000</v>
      </c>
    </row>
    <row r="2998" spans="1:4" s="139" customFormat="1" ht="46.5" x14ac:dyDescent="0.2">
      <c r="A2998" s="130">
        <v>638000</v>
      </c>
      <c r="B2998" s="128" t="s">
        <v>127</v>
      </c>
      <c r="C2998" s="138">
        <f>C2999</f>
        <v>6000</v>
      </c>
      <c r="D2998" s="138">
        <f>D2999</f>
        <v>0</v>
      </c>
    </row>
    <row r="2999" spans="1:4" s="97" customFormat="1" x14ac:dyDescent="0.2">
      <c r="A2999" s="120">
        <v>638100</v>
      </c>
      <c r="B2999" s="121" t="s">
        <v>199</v>
      </c>
      <c r="C2999" s="127">
        <v>6000</v>
      </c>
      <c r="D2999" s="127">
        <v>0</v>
      </c>
    </row>
    <row r="3000" spans="1:4" s="97" customFormat="1" x14ac:dyDescent="0.2">
      <c r="A3000" s="142"/>
      <c r="B3000" s="133" t="s">
        <v>236</v>
      </c>
      <c r="C3000" s="140">
        <f>C2977+C2991+C2995</f>
        <v>1357800</v>
      </c>
      <c r="D3000" s="140">
        <f>D2977+D2991+D2995</f>
        <v>250000</v>
      </c>
    </row>
    <row r="3001" spans="1:4" s="97" customFormat="1" x14ac:dyDescent="0.2">
      <c r="A3001" s="108"/>
      <c r="B3001" s="109"/>
      <c r="C3001" s="110"/>
      <c r="D3001" s="110"/>
    </row>
    <row r="3002" spans="1:4" s="97" customFormat="1" x14ac:dyDescent="0.2">
      <c r="A3002" s="118"/>
      <c r="B3002" s="109"/>
      <c r="C3002" s="137"/>
      <c r="D3002" s="137"/>
    </row>
    <row r="3003" spans="1:4" s="97" customFormat="1" x14ac:dyDescent="0.2">
      <c r="A3003" s="120" t="s">
        <v>642</v>
      </c>
      <c r="B3003" s="128"/>
      <c r="C3003" s="137"/>
      <c r="D3003" s="137"/>
    </row>
    <row r="3004" spans="1:4" s="97" customFormat="1" x14ac:dyDescent="0.2">
      <c r="A3004" s="120" t="s">
        <v>249</v>
      </c>
      <c r="B3004" s="128"/>
      <c r="C3004" s="137"/>
      <c r="D3004" s="137"/>
    </row>
    <row r="3005" spans="1:4" s="97" customFormat="1" x14ac:dyDescent="0.2">
      <c r="A3005" s="120" t="s">
        <v>410</v>
      </c>
      <c r="B3005" s="128"/>
      <c r="C3005" s="137"/>
      <c r="D3005" s="137"/>
    </row>
    <row r="3006" spans="1:4" s="97" customFormat="1" x14ac:dyDescent="0.2">
      <c r="A3006" s="120" t="s">
        <v>530</v>
      </c>
      <c r="B3006" s="128"/>
      <c r="C3006" s="137"/>
      <c r="D3006" s="137"/>
    </row>
    <row r="3007" spans="1:4" s="97" customFormat="1" x14ac:dyDescent="0.2">
      <c r="A3007" s="120"/>
      <c r="B3007" s="122"/>
      <c r="C3007" s="110"/>
      <c r="D3007" s="110"/>
    </row>
    <row r="3008" spans="1:4" s="97" customFormat="1" x14ac:dyDescent="0.2">
      <c r="A3008" s="130">
        <v>410000</v>
      </c>
      <c r="B3008" s="124" t="s">
        <v>87</v>
      </c>
      <c r="C3008" s="138">
        <f>C3009+C3014+C3023</f>
        <v>1130400</v>
      </c>
      <c r="D3008" s="138">
        <f>D3009+D3014+D3023</f>
        <v>0</v>
      </c>
    </row>
    <row r="3009" spans="1:4" s="97" customFormat="1" x14ac:dyDescent="0.2">
      <c r="A3009" s="130">
        <v>411000</v>
      </c>
      <c r="B3009" s="124" t="s">
        <v>204</v>
      </c>
      <c r="C3009" s="138">
        <f t="shared" ref="C3009" si="389">SUM(C3010:C3013)</f>
        <v>923200</v>
      </c>
      <c r="D3009" s="138">
        <f t="shared" ref="D3009" si="390">SUM(D3010:D3013)</f>
        <v>0</v>
      </c>
    </row>
    <row r="3010" spans="1:4" s="97" customFormat="1" x14ac:dyDescent="0.2">
      <c r="A3010" s="120">
        <v>411100</v>
      </c>
      <c r="B3010" s="121" t="s">
        <v>88</v>
      </c>
      <c r="C3010" s="127">
        <v>805800</v>
      </c>
      <c r="D3010" s="127">
        <v>0</v>
      </c>
    </row>
    <row r="3011" spans="1:4" s="97" customFormat="1" ht="46.5" x14ac:dyDescent="0.2">
      <c r="A3011" s="120">
        <v>411200</v>
      </c>
      <c r="B3011" s="121" t="s">
        <v>217</v>
      </c>
      <c r="C3011" s="127">
        <v>49300</v>
      </c>
      <c r="D3011" s="127">
        <v>0</v>
      </c>
    </row>
    <row r="3012" spans="1:4" s="97" customFormat="1" ht="46.5" x14ac:dyDescent="0.2">
      <c r="A3012" s="120">
        <v>411300</v>
      </c>
      <c r="B3012" s="121" t="s">
        <v>89</v>
      </c>
      <c r="C3012" s="127">
        <v>40300</v>
      </c>
      <c r="D3012" s="127">
        <v>0</v>
      </c>
    </row>
    <row r="3013" spans="1:4" s="97" customFormat="1" x14ac:dyDescent="0.2">
      <c r="A3013" s="120">
        <v>411400</v>
      </c>
      <c r="B3013" s="121" t="s">
        <v>90</v>
      </c>
      <c r="C3013" s="127">
        <v>27800</v>
      </c>
      <c r="D3013" s="127">
        <v>0</v>
      </c>
    </row>
    <row r="3014" spans="1:4" s="97" customFormat="1" x14ac:dyDescent="0.2">
      <c r="A3014" s="130">
        <v>412000</v>
      </c>
      <c r="B3014" s="128" t="s">
        <v>209</v>
      </c>
      <c r="C3014" s="138">
        <f>SUM(C3015:C3022)</f>
        <v>206700</v>
      </c>
      <c r="D3014" s="138">
        <f>SUM(D3015:D3022)</f>
        <v>0</v>
      </c>
    </row>
    <row r="3015" spans="1:4" s="97" customFormat="1" ht="46.5" x14ac:dyDescent="0.2">
      <c r="A3015" s="120">
        <v>412200</v>
      </c>
      <c r="B3015" s="121" t="s">
        <v>218</v>
      </c>
      <c r="C3015" s="127">
        <v>95000</v>
      </c>
      <c r="D3015" s="127">
        <v>0</v>
      </c>
    </row>
    <row r="3016" spans="1:4" s="97" customFormat="1" x14ac:dyDescent="0.2">
      <c r="A3016" s="120">
        <v>412300</v>
      </c>
      <c r="B3016" s="121" t="s">
        <v>92</v>
      </c>
      <c r="C3016" s="127">
        <v>18000</v>
      </c>
      <c r="D3016" s="127">
        <v>0</v>
      </c>
    </row>
    <row r="3017" spans="1:4" s="97" customFormat="1" x14ac:dyDescent="0.2">
      <c r="A3017" s="120">
        <v>412500</v>
      </c>
      <c r="B3017" s="121" t="s">
        <v>94</v>
      </c>
      <c r="C3017" s="127">
        <v>8000</v>
      </c>
      <c r="D3017" s="127">
        <v>0</v>
      </c>
    </row>
    <row r="3018" spans="1:4" s="97" customFormat="1" x14ac:dyDescent="0.2">
      <c r="A3018" s="120">
        <v>412600</v>
      </c>
      <c r="B3018" s="121" t="s">
        <v>219</v>
      </c>
      <c r="C3018" s="127">
        <v>8000.0000000000009</v>
      </c>
      <c r="D3018" s="127">
        <v>0</v>
      </c>
    </row>
    <row r="3019" spans="1:4" s="97" customFormat="1" x14ac:dyDescent="0.2">
      <c r="A3019" s="120">
        <v>412700</v>
      </c>
      <c r="B3019" s="121" t="s">
        <v>206</v>
      </c>
      <c r="C3019" s="127">
        <v>70200</v>
      </c>
      <c r="D3019" s="127">
        <v>0</v>
      </c>
    </row>
    <row r="3020" spans="1:4" s="97" customFormat="1" x14ac:dyDescent="0.2">
      <c r="A3020" s="120">
        <v>412900</v>
      </c>
      <c r="B3020" s="129" t="s">
        <v>299</v>
      </c>
      <c r="C3020" s="127">
        <v>4500</v>
      </c>
      <c r="D3020" s="127">
        <v>0</v>
      </c>
    </row>
    <row r="3021" spans="1:4" s="97" customFormat="1" ht="46.5" x14ac:dyDescent="0.2">
      <c r="A3021" s="120">
        <v>412900</v>
      </c>
      <c r="B3021" s="129" t="s">
        <v>317</v>
      </c>
      <c r="C3021" s="127">
        <v>1200</v>
      </c>
      <c r="D3021" s="127">
        <v>0</v>
      </c>
    </row>
    <row r="3022" spans="1:4" s="97" customFormat="1" ht="46.5" x14ac:dyDescent="0.2">
      <c r="A3022" s="120">
        <v>412900</v>
      </c>
      <c r="B3022" s="129" t="s">
        <v>318</v>
      </c>
      <c r="C3022" s="127">
        <v>1800</v>
      </c>
      <c r="D3022" s="127">
        <v>0</v>
      </c>
    </row>
    <row r="3023" spans="1:4" s="139" customFormat="1" x14ac:dyDescent="0.2">
      <c r="A3023" s="130">
        <v>413000</v>
      </c>
      <c r="B3023" s="128" t="s">
        <v>210</v>
      </c>
      <c r="C3023" s="138">
        <f>C3024</f>
        <v>500</v>
      </c>
      <c r="D3023" s="138">
        <f>D3024</f>
        <v>0</v>
      </c>
    </row>
    <row r="3024" spans="1:4" s="97" customFormat="1" x14ac:dyDescent="0.2">
      <c r="A3024" s="120">
        <v>413900</v>
      </c>
      <c r="B3024" s="121" t="s">
        <v>99</v>
      </c>
      <c r="C3024" s="127">
        <v>500</v>
      </c>
      <c r="D3024" s="127">
        <v>0</v>
      </c>
    </row>
    <row r="3025" spans="1:4" s="139" customFormat="1" x14ac:dyDescent="0.2">
      <c r="A3025" s="130">
        <v>510000</v>
      </c>
      <c r="B3025" s="128" t="s">
        <v>153</v>
      </c>
      <c r="C3025" s="138">
        <f t="shared" ref="C3025" si="391">C3026+C3028</f>
        <v>16500</v>
      </c>
      <c r="D3025" s="138">
        <f t="shared" ref="D3025" si="392">D3026+D3028</f>
        <v>0</v>
      </c>
    </row>
    <row r="3026" spans="1:4" s="139" customFormat="1" x14ac:dyDescent="0.2">
      <c r="A3026" s="130">
        <v>511000</v>
      </c>
      <c r="B3026" s="128" t="s">
        <v>154</v>
      </c>
      <c r="C3026" s="138">
        <f>C3027</f>
        <v>16500</v>
      </c>
      <c r="D3026" s="138">
        <f>D3027</f>
        <v>0</v>
      </c>
    </row>
    <row r="3027" spans="1:4" s="97" customFormat="1" x14ac:dyDescent="0.2">
      <c r="A3027" s="120">
        <v>511300</v>
      </c>
      <c r="B3027" s="121" t="s">
        <v>157</v>
      </c>
      <c r="C3027" s="127">
        <v>16500</v>
      </c>
      <c r="D3027" s="127">
        <v>0</v>
      </c>
    </row>
    <row r="3028" spans="1:4" s="139" customFormat="1" x14ac:dyDescent="0.2">
      <c r="A3028" s="130">
        <v>513000</v>
      </c>
      <c r="B3028" s="128" t="s">
        <v>162</v>
      </c>
      <c r="C3028" s="138">
        <f>C3029</f>
        <v>0</v>
      </c>
      <c r="D3028" s="138">
        <f>D3029</f>
        <v>0</v>
      </c>
    </row>
    <row r="3029" spans="1:4" s="97" customFormat="1" x14ac:dyDescent="0.2">
      <c r="A3029" s="120">
        <v>513700</v>
      </c>
      <c r="B3029" s="121" t="s">
        <v>321</v>
      </c>
      <c r="C3029" s="127">
        <v>0</v>
      </c>
      <c r="D3029" s="127">
        <v>0</v>
      </c>
    </row>
    <row r="3030" spans="1:4" s="139" customFormat="1" x14ac:dyDescent="0.2">
      <c r="A3030" s="130">
        <v>630000</v>
      </c>
      <c r="B3030" s="128" t="s">
        <v>194</v>
      </c>
      <c r="C3030" s="138">
        <f t="shared" ref="C3030" si="393">C3031+C3034</f>
        <v>38400</v>
      </c>
      <c r="D3030" s="138">
        <f t="shared" ref="D3030" si="394">D3031+D3034</f>
        <v>336300</v>
      </c>
    </row>
    <row r="3031" spans="1:4" s="139" customFormat="1" x14ac:dyDescent="0.2">
      <c r="A3031" s="130">
        <v>631000</v>
      </c>
      <c r="B3031" s="128" t="s">
        <v>126</v>
      </c>
      <c r="C3031" s="138">
        <f>C3033+C3032</f>
        <v>3400</v>
      </c>
      <c r="D3031" s="138">
        <f>D3033+D3032</f>
        <v>336300</v>
      </c>
    </row>
    <row r="3032" spans="1:4" s="97" customFormat="1" x14ac:dyDescent="0.2">
      <c r="A3032" s="141">
        <v>631200</v>
      </c>
      <c r="B3032" s="121" t="s">
        <v>197</v>
      </c>
      <c r="C3032" s="127">
        <v>0</v>
      </c>
      <c r="D3032" s="127">
        <v>336300</v>
      </c>
    </row>
    <row r="3033" spans="1:4" s="97" customFormat="1" x14ac:dyDescent="0.2">
      <c r="A3033" s="141">
        <v>631900</v>
      </c>
      <c r="B3033" s="121" t="s">
        <v>341</v>
      </c>
      <c r="C3033" s="127">
        <v>3400</v>
      </c>
      <c r="D3033" s="127">
        <v>0</v>
      </c>
    </row>
    <row r="3034" spans="1:4" s="139" customFormat="1" ht="46.5" x14ac:dyDescent="0.2">
      <c r="A3034" s="130">
        <v>638000</v>
      </c>
      <c r="B3034" s="128" t="s">
        <v>127</v>
      </c>
      <c r="C3034" s="138">
        <f>C3035</f>
        <v>35000</v>
      </c>
      <c r="D3034" s="138">
        <f>D3035</f>
        <v>0</v>
      </c>
    </row>
    <row r="3035" spans="1:4" s="97" customFormat="1" x14ac:dyDescent="0.2">
      <c r="A3035" s="120">
        <v>638100</v>
      </c>
      <c r="B3035" s="121" t="s">
        <v>199</v>
      </c>
      <c r="C3035" s="127">
        <v>35000</v>
      </c>
      <c r="D3035" s="127">
        <v>0</v>
      </c>
    </row>
    <row r="3036" spans="1:4" s="97" customFormat="1" x14ac:dyDescent="0.2">
      <c r="A3036" s="142"/>
      <c r="B3036" s="133" t="s">
        <v>236</v>
      </c>
      <c r="C3036" s="140">
        <f>C3008+C3025+C3030</f>
        <v>1185300</v>
      </c>
      <c r="D3036" s="140">
        <f>D3008+D3025+D3030</f>
        <v>336300</v>
      </c>
    </row>
    <row r="3037" spans="1:4" s="97" customFormat="1" x14ac:dyDescent="0.2">
      <c r="A3037" s="108"/>
      <c r="B3037" s="109"/>
      <c r="C3037" s="110"/>
      <c r="D3037" s="110"/>
    </row>
    <row r="3038" spans="1:4" s="97" customFormat="1" x14ac:dyDescent="0.2">
      <c r="A3038" s="108"/>
      <c r="B3038" s="109"/>
      <c r="C3038" s="110"/>
      <c r="D3038" s="110"/>
    </row>
    <row r="3039" spans="1:4" s="97" customFormat="1" x14ac:dyDescent="0.2">
      <c r="A3039" s="120" t="s">
        <v>643</v>
      </c>
      <c r="B3039" s="128"/>
      <c r="C3039" s="110"/>
      <c r="D3039" s="110"/>
    </row>
    <row r="3040" spans="1:4" s="97" customFormat="1" x14ac:dyDescent="0.2">
      <c r="A3040" s="120" t="s">
        <v>249</v>
      </c>
      <c r="B3040" s="128"/>
      <c r="C3040" s="110"/>
      <c r="D3040" s="110"/>
    </row>
    <row r="3041" spans="1:4" s="97" customFormat="1" x14ac:dyDescent="0.2">
      <c r="A3041" s="120" t="s">
        <v>411</v>
      </c>
      <c r="B3041" s="128"/>
      <c r="C3041" s="110"/>
      <c r="D3041" s="110"/>
    </row>
    <row r="3042" spans="1:4" s="97" customFormat="1" x14ac:dyDescent="0.2">
      <c r="A3042" s="120" t="s">
        <v>530</v>
      </c>
      <c r="B3042" s="128"/>
      <c r="C3042" s="110"/>
      <c r="D3042" s="110"/>
    </row>
    <row r="3043" spans="1:4" s="97" customFormat="1" x14ac:dyDescent="0.2">
      <c r="A3043" s="120"/>
      <c r="B3043" s="122"/>
      <c r="C3043" s="110"/>
      <c r="D3043" s="110"/>
    </row>
    <row r="3044" spans="1:4" s="97" customFormat="1" x14ac:dyDescent="0.2">
      <c r="A3044" s="130">
        <v>410000</v>
      </c>
      <c r="B3044" s="124" t="s">
        <v>87</v>
      </c>
      <c r="C3044" s="138">
        <f t="shared" ref="C3044" si="395">C3045+C3050</f>
        <v>1201600</v>
      </c>
      <c r="D3044" s="138">
        <f t="shared" ref="D3044" si="396">D3045+D3050</f>
        <v>0</v>
      </c>
    </row>
    <row r="3045" spans="1:4" s="97" customFormat="1" x14ac:dyDescent="0.2">
      <c r="A3045" s="130">
        <v>411000</v>
      </c>
      <c r="B3045" s="124" t="s">
        <v>204</v>
      </c>
      <c r="C3045" s="138">
        <f t="shared" ref="C3045" si="397">SUM(C3046:C3049)</f>
        <v>1053100</v>
      </c>
      <c r="D3045" s="138">
        <f t="shared" ref="D3045" si="398">SUM(D3046:D3049)</f>
        <v>0</v>
      </c>
    </row>
    <row r="3046" spans="1:4" s="97" customFormat="1" x14ac:dyDescent="0.2">
      <c r="A3046" s="120">
        <v>411100</v>
      </c>
      <c r="B3046" s="121" t="s">
        <v>88</v>
      </c>
      <c r="C3046" s="127">
        <v>978400</v>
      </c>
      <c r="D3046" s="127">
        <v>0</v>
      </c>
    </row>
    <row r="3047" spans="1:4" s="97" customFormat="1" ht="46.5" x14ac:dyDescent="0.2">
      <c r="A3047" s="120">
        <v>411200</v>
      </c>
      <c r="B3047" s="121" t="s">
        <v>217</v>
      </c>
      <c r="C3047" s="127">
        <v>45600</v>
      </c>
      <c r="D3047" s="127">
        <v>0</v>
      </c>
    </row>
    <row r="3048" spans="1:4" s="97" customFormat="1" ht="46.5" x14ac:dyDescent="0.2">
      <c r="A3048" s="120">
        <v>411300</v>
      </c>
      <c r="B3048" s="121" t="s">
        <v>89</v>
      </c>
      <c r="C3048" s="127">
        <v>26699.999999999967</v>
      </c>
      <c r="D3048" s="127">
        <v>0</v>
      </c>
    </row>
    <row r="3049" spans="1:4" s="97" customFormat="1" x14ac:dyDescent="0.2">
      <c r="A3049" s="120">
        <v>411400</v>
      </c>
      <c r="B3049" s="121" t="s">
        <v>90</v>
      </c>
      <c r="C3049" s="127">
        <v>2400</v>
      </c>
      <c r="D3049" s="127">
        <v>0</v>
      </c>
    </row>
    <row r="3050" spans="1:4" s="139" customFormat="1" x14ac:dyDescent="0.2">
      <c r="A3050" s="130">
        <v>412000</v>
      </c>
      <c r="B3050" s="128" t="s">
        <v>209</v>
      </c>
      <c r="C3050" s="138">
        <f>SUM(C3051:C3061)</f>
        <v>148500</v>
      </c>
      <c r="D3050" s="138">
        <f>SUM(D3051:D3061)</f>
        <v>0</v>
      </c>
    </row>
    <row r="3051" spans="1:4" s="97" customFormat="1" ht="46.5" x14ac:dyDescent="0.2">
      <c r="A3051" s="120">
        <v>412200</v>
      </c>
      <c r="B3051" s="121" t="s">
        <v>218</v>
      </c>
      <c r="C3051" s="127">
        <v>71000</v>
      </c>
      <c r="D3051" s="127">
        <v>0</v>
      </c>
    </row>
    <row r="3052" spans="1:4" s="97" customFormat="1" x14ac:dyDescent="0.2">
      <c r="A3052" s="120">
        <v>412300</v>
      </c>
      <c r="B3052" s="121" t="s">
        <v>92</v>
      </c>
      <c r="C3052" s="127">
        <v>16000</v>
      </c>
      <c r="D3052" s="127">
        <v>0</v>
      </c>
    </row>
    <row r="3053" spans="1:4" s="97" customFormat="1" x14ac:dyDescent="0.2">
      <c r="A3053" s="120">
        <v>412500</v>
      </c>
      <c r="B3053" s="121" t="s">
        <v>94</v>
      </c>
      <c r="C3053" s="127">
        <v>3000</v>
      </c>
      <c r="D3053" s="127">
        <v>0</v>
      </c>
    </row>
    <row r="3054" spans="1:4" s="97" customFormat="1" x14ac:dyDescent="0.2">
      <c r="A3054" s="120">
        <v>412600</v>
      </c>
      <c r="B3054" s="121" t="s">
        <v>219</v>
      </c>
      <c r="C3054" s="127">
        <v>10000.000000000002</v>
      </c>
      <c r="D3054" s="127">
        <v>0</v>
      </c>
    </row>
    <row r="3055" spans="1:4" s="97" customFormat="1" x14ac:dyDescent="0.2">
      <c r="A3055" s="120">
        <v>412700</v>
      </c>
      <c r="B3055" s="121" t="s">
        <v>206</v>
      </c>
      <c r="C3055" s="127">
        <v>36000</v>
      </c>
      <c r="D3055" s="127">
        <v>0</v>
      </c>
    </row>
    <row r="3056" spans="1:4" s="97" customFormat="1" x14ac:dyDescent="0.2">
      <c r="A3056" s="120">
        <v>412900</v>
      </c>
      <c r="B3056" s="129" t="s">
        <v>531</v>
      </c>
      <c r="C3056" s="127">
        <v>1800.0000000000002</v>
      </c>
      <c r="D3056" s="127">
        <v>0</v>
      </c>
    </row>
    <row r="3057" spans="1:4" s="97" customFormat="1" x14ac:dyDescent="0.2">
      <c r="A3057" s="120">
        <v>412900</v>
      </c>
      <c r="B3057" s="129" t="s">
        <v>299</v>
      </c>
      <c r="C3057" s="127">
        <v>3000</v>
      </c>
      <c r="D3057" s="127">
        <v>0</v>
      </c>
    </row>
    <row r="3058" spans="1:4" s="97" customFormat="1" x14ac:dyDescent="0.2">
      <c r="A3058" s="120">
        <v>412900</v>
      </c>
      <c r="B3058" s="121" t="s">
        <v>316</v>
      </c>
      <c r="C3058" s="127">
        <v>3700</v>
      </c>
      <c r="D3058" s="127">
        <v>0</v>
      </c>
    </row>
    <row r="3059" spans="1:4" s="97" customFormat="1" ht="46.5" x14ac:dyDescent="0.2">
      <c r="A3059" s="120">
        <v>412900</v>
      </c>
      <c r="B3059" s="129" t="s">
        <v>317</v>
      </c>
      <c r="C3059" s="127">
        <v>1000</v>
      </c>
      <c r="D3059" s="127">
        <v>0</v>
      </c>
    </row>
    <row r="3060" spans="1:4" s="97" customFormat="1" ht="46.5" x14ac:dyDescent="0.2">
      <c r="A3060" s="120">
        <v>412900</v>
      </c>
      <c r="B3060" s="129" t="s">
        <v>318</v>
      </c>
      <c r="C3060" s="127">
        <v>2000</v>
      </c>
      <c r="D3060" s="127">
        <v>0</v>
      </c>
    </row>
    <row r="3061" spans="1:4" s="97" customFormat="1" x14ac:dyDescent="0.2">
      <c r="A3061" s="120">
        <v>412900</v>
      </c>
      <c r="B3061" s="121" t="s">
        <v>301</v>
      </c>
      <c r="C3061" s="127">
        <v>1000</v>
      </c>
      <c r="D3061" s="127">
        <v>0</v>
      </c>
    </row>
    <row r="3062" spans="1:4" s="139" customFormat="1" x14ac:dyDescent="0.2">
      <c r="A3062" s="130">
        <v>510000</v>
      </c>
      <c r="B3062" s="128" t="s">
        <v>153</v>
      </c>
      <c r="C3062" s="138">
        <f>C3063</f>
        <v>30100</v>
      </c>
      <c r="D3062" s="138">
        <f>D3063</f>
        <v>0</v>
      </c>
    </row>
    <row r="3063" spans="1:4" s="139" customFormat="1" x14ac:dyDescent="0.2">
      <c r="A3063" s="130">
        <v>511000</v>
      </c>
      <c r="B3063" s="128" t="s">
        <v>154</v>
      </c>
      <c r="C3063" s="138">
        <f t="shared" ref="C3063" si="399">C3065+C3064</f>
        <v>30100</v>
      </c>
      <c r="D3063" s="138">
        <f t="shared" ref="D3063" si="400">D3065+D3064</f>
        <v>0</v>
      </c>
    </row>
    <row r="3064" spans="1:4" s="97" customFormat="1" ht="46.5" x14ac:dyDescent="0.2">
      <c r="A3064" s="141">
        <v>511200</v>
      </c>
      <c r="B3064" s="121" t="s">
        <v>156</v>
      </c>
      <c r="C3064" s="127">
        <v>28900</v>
      </c>
      <c r="D3064" s="127">
        <v>0</v>
      </c>
    </row>
    <row r="3065" spans="1:4" s="97" customFormat="1" x14ac:dyDescent="0.2">
      <c r="A3065" s="120">
        <v>511300</v>
      </c>
      <c r="B3065" s="121" t="s">
        <v>157</v>
      </c>
      <c r="C3065" s="127">
        <v>1200</v>
      </c>
      <c r="D3065" s="127">
        <v>0</v>
      </c>
    </row>
    <row r="3066" spans="1:4" s="139" customFormat="1" x14ac:dyDescent="0.2">
      <c r="A3066" s="130">
        <v>630000</v>
      </c>
      <c r="B3066" s="128" t="s">
        <v>194</v>
      </c>
      <c r="C3066" s="138">
        <f>C3067+C3069</f>
        <v>41000</v>
      </c>
      <c r="D3066" s="138">
        <f>D3067+D3069</f>
        <v>370000</v>
      </c>
    </row>
    <row r="3067" spans="1:4" s="139" customFormat="1" x14ac:dyDescent="0.2">
      <c r="A3067" s="130">
        <v>631000</v>
      </c>
      <c r="B3067" s="128" t="s">
        <v>126</v>
      </c>
      <c r="C3067" s="138">
        <f>0+C3068</f>
        <v>0</v>
      </c>
      <c r="D3067" s="138">
        <f>0+D3068</f>
        <v>370000</v>
      </c>
    </row>
    <row r="3068" spans="1:4" s="97" customFormat="1" x14ac:dyDescent="0.2">
      <c r="A3068" s="141">
        <v>631200</v>
      </c>
      <c r="B3068" s="121" t="s">
        <v>197</v>
      </c>
      <c r="C3068" s="127">
        <v>0</v>
      </c>
      <c r="D3068" s="127">
        <v>370000</v>
      </c>
    </row>
    <row r="3069" spans="1:4" s="139" customFormat="1" ht="46.5" x14ac:dyDescent="0.2">
      <c r="A3069" s="130">
        <v>638000</v>
      </c>
      <c r="B3069" s="128" t="s">
        <v>127</v>
      </c>
      <c r="C3069" s="138">
        <f>C3070</f>
        <v>41000</v>
      </c>
      <c r="D3069" s="138">
        <f>D3070</f>
        <v>0</v>
      </c>
    </row>
    <row r="3070" spans="1:4" s="97" customFormat="1" x14ac:dyDescent="0.2">
      <c r="A3070" s="120">
        <v>638100</v>
      </c>
      <c r="B3070" s="121" t="s">
        <v>199</v>
      </c>
      <c r="C3070" s="127">
        <v>41000</v>
      </c>
      <c r="D3070" s="127">
        <v>0</v>
      </c>
    </row>
    <row r="3071" spans="1:4" s="97" customFormat="1" x14ac:dyDescent="0.2">
      <c r="A3071" s="142"/>
      <c r="B3071" s="133" t="s">
        <v>236</v>
      </c>
      <c r="C3071" s="140">
        <f>C3044+C3062+C3066</f>
        <v>1272700</v>
      </c>
      <c r="D3071" s="140">
        <f>D3044+D3062+D3066</f>
        <v>370000</v>
      </c>
    </row>
    <row r="3072" spans="1:4" s="97" customFormat="1" x14ac:dyDescent="0.2">
      <c r="A3072" s="108"/>
      <c r="B3072" s="109"/>
      <c r="C3072" s="110"/>
      <c r="D3072" s="110"/>
    </row>
    <row r="3073" spans="1:4" s="97" customFormat="1" x14ac:dyDescent="0.2">
      <c r="A3073" s="118"/>
      <c r="B3073" s="109"/>
      <c r="C3073" s="137"/>
      <c r="D3073" s="137"/>
    </row>
    <row r="3074" spans="1:4" s="97" customFormat="1" x14ac:dyDescent="0.2">
      <c r="A3074" s="120" t="s">
        <v>644</v>
      </c>
      <c r="B3074" s="128"/>
      <c r="C3074" s="137"/>
      <c r="D3074" s="137"/>
    </row>
    <row r="3075" spans="1:4" s="97" customFormat="1" x14ac:dyDescent="0.2">
      <c r="A3075" s="120" t="s">
        <v>249</v>
      </c>
      <c r="B3075" s="128"/>
      <c r="C3075" s="137"/>
      <c r="D3075" s="137"/>
    </row>
    <row r="3076" spans="1:4" s="97" customFormat="1" x14ac:dyDescent="0.2">
      <c r="A3076" s="120" t="s">
        <v>412</v>
      </c>
      <c r="B3076" s="128"/>
      <c r="C3076" s="137"/>
      <c r="D3076" s="137"/>
    </row>
    <row r="3077" spans="1:4" s="97" customFormat="1" x14ac:dyDescent="0.2">
      <c r="A3077" s="120" t="s">
        <v>530</v>
      </c>
      <c r="B3077" s="128"/>
      <c r="C3077" s="137"/>
      <c r="D3077" s="137"/>
    </row>
    <row r="3078" spans="1:4" s="97" customFormat="1" x14ac:dyDescent="0.2">
      <c r="A3078" s="120"/>
      <c r="B3078" s="122"/>
      <c r="C3078" s="110"/>
      <c r="D3078" s="110"/>
    </row>
    <row r="3079" spans="1:4" s="97" customFormat="1" x14ac:dyDescent="0.2">
      <c r="A3079" s="130">
        <v>410000</v>
      </c>
      <c r="B3079" s="124" t="s">
        <v>87</v>
      </c>
      <c r="C3079" s="138">
        <f>C3080+C3085+C3097</f>
        <v>1391200</v>
      </c>
      <c r="D3079" s="138">
        <f>D3080+D3085+D3097</f>
        <v>0</v>
      </c>
    </row>
    <row r="3080" spans="1:4" s="97" customFormat="1" x14ac:dyDescent="0.2">
      <c r="A3080" s="130">
        <v>411000</v>
      </c>
      <c r="B3080" s="124" t="s">
        <v>204</v>
      </c>
      <c r="C3080" s="138">
        <f t="shared" ref="C3080" si="401">SUM(C3081:C3084)</f>
        <v>1217000</v>
      </c>
      <c r="D3080" s="138">
        <f t="shared" ref="D3080" si="402">SUM(D3081:D3084)</f>
        <v>0</v>
      </c>
    </row>
    <row r="3081" spans="1:4" s="97" customFormat="1" x14ac:dyDescent="0.2">
      <c r="A3081" s="120">
        <v>411100</v>
      </c>
      <c r="B3081" s="121" t="s">
        <v>88</v>
      </c>
      <c r="C3081" s="127">
        <v>1120500</v>
      </c>
      <c r="D3081" s="127">
        <v>0</v>
      </c>
    </row>
    <row r="3082" spans="1:4" s="97" customFormat="1" ht="46.5" x14ac:dyDescent="0.2">
      <c r="A3082" s="120">
        <v>411200</v>
      </c>
      <c r="B3082" s="121" t="s">
        <v>217</v>
      </c>
      <c r="C3082" s="127">
        <v>28799.999999999964</v>
      </c>
      <c r="D3082" s="127">
        <v>0</v>
      </c>
    </row>
    <row r="3083" spans="1:4" s="97" customFormat="1" ht="46.5" x14ac:dyDescent="0.2">
      <c r="A3083" s="120">
        <v>411300</v>
      </c>
      <c r="B3083" s="121" t="s">
        <v>89</v>
      </c>
      <c r="C3083" s="127">
        <v>34700</v>
      </c>
      <c r="D3083" s="127">
        <v>0</v>
      </c>
    </row>
    <row r="3084" spans="1:4" s="97" customFormat="1" x14ac:dyDescent="0.2">
      <c r="A3084" s="120">
        <v>411400</v>
      </c>
      <c r="B3084" s="121" t="s">
        <v>90</v>
      </c>
      <c r="C3084" s="127">
        <v>33000</v>
      </c>
      <c r="D3084" s="127">
        <v>0</v>
      </c>
    </row>
    <row r="3085" spans="1:4" s="97" customFormat="1" x14ac:dyDescent="0.2">
      <c r="A3085" s="130">
        <v>412000</v>
      </c>
      <c r="B3085" s="128" t="s">
        <v>209</v>
      </c>
      <c r="C3085" s="138">
        <f>SUM(C3086:C3096)</f>
        <v>173800</v>
      </c>
      <c r="D3085" s="138">
        <f>SUM(D3086:D3096)</f>
        <v>0</v>
      </c>
    </row>
    <row r="3086" spans="1:4" s="97" customFormat="1" x14ac:dyDescent="0.2">
      <c r="A3086" s="120">
        <v>412100</v>
      </c>
      <c r="B3086" s="121" t="s">
        <v>91</v>
      </c>
      <c r="C3086" s="127">
        <v>59000</v>
      </c>
      <c r="D3086" s="127">
        <v>0</v>
      </c>
    </row>
    <row r="3087" spans="1:4" s="97" customFormat="1" ht="46.5" x14ac:dyDescent="0.2">
      <c r="A3087" s="120">
        <v>412200</v>
      </c>
      <c r="B3087" s="121" t="s">
        <v>218</v>
      </c>
      <c r="C3087" s="127">
        <v>43700</v>
      </c>
      <c r="D3087" s="127">
        <v>0</v>
      </c>
    </row>
    <row r="3088" spans="1:4" s="97" customFormat="1" x14ac:dyDescent="0.2">
      <c r="A3088" s="120">
        <v>412300</v>
      </c>
      <c r="B3088" s="121" t="s">
        <v>92</v>
      </c>
      <c r="C3088" s="127">
        <v>12000</v>
      </c>
      <c r="D3088" s="127">
        <v>0</v>
      </c>
    </row>
    <row r="3089" spans="1:4" s="97" customFormat="1" x14ac:dyDescent="0.2">
      <c r="A3089" s="120">
        <v>412500</v>
      </c>
      <c r="B3089" s="121" t="s">
        <v>94</v>
      </c>
      <c r="C3089" s="127">
        <v>12000</v>
      </c>
      <c r="D3089" s="127">
        <v>0</v>
      </c>
    </row>
    <row r="3090" spans="1:4" s="97" customFormat="1" x14ac:dyDescent="0.2">
      <c r="A3090" s="120">
        <v>412600</v>
      </c>
      <c r="B3090" s="121" t="s">
        <v>219</v>
      </c>
      <c r="C3090" s="127">
        <v>16000</v>
      </c>
      <c r="D3090" s="127">
        <v>0</v>
      </c>
    </row>
    <row r="3091" spans="1:4" s="97" customFormat="1" x14ac:dyDescent="0.2">
      <c r="A3091" s="120">
        <v>412700</v>
      </c>
      <c r="B3091" s="121" t="s">
        <v>206</v>
      </c>
      <c r="C3091" s="127">
        <v>14600</v>
      </c>
      <c r="D3091" s="127">
        <v>0</v>
      </c>
    </row>
    <row r="3092" spans="1:4" s="97" customFormat="1" x14ac:dyDescent="0.2">
      <c r="A3092" s="120">
        <v>412900</v>
      </c>
      <c r="B3092" s="129" t="s">
        <v>531</v>
      </c>
      <c r="C3092" s="127">
        <v>500</v>
      </c>
      <c r="D3092" s="127">
        <v>0</v>
      </c>
    </row>
    <row r="3093" spans="1:4" s="97" customFormat="1" x14ac:dyDescent="0.2">
      <c r="A3093" s="120">
        <v>412900</v>
      </c>
      <c r="B3093" s="129" t="s">
        <v>299</v>
      </c>
      <c r="C3093" s="127">
        <v>10500</v>
      </c>
      <c r="D3093" s="127">
        <v>0</v>
      </c>
    </row>
    <row r="3094" spans="1:4" s="97" customFormat="1" x14ac:dyDescent="0.2">
      <c r="A3094" s="120">
        <v>412900</v>
      </c>
      <c r="B3094" s="129" t="s">
        <v>316</v>
      </c>
      <c r="C3094" s="127">
        <v>1000</v>
      </c>
      <c r="D3094" s="127">
        <v>0</v>
      </c>
    </row>
    <row r="3095" spans="1:4" s="97" customFormat="1" ht="46.5" x14ac:dyDescent="0.2">
      <c r="A3095" s="120">
        <v>412900</v>
      </c>
      <c r="B3095" s="129" t="s">
        <v>317</v>
      </c>
      <c r="C3095" s="127">
        <v>2000</v>
      </c>
      <c r="D3095" s="127">
        <v>0</v>
      </c>
    </row>
    <row r="3096" spans="1:4" s="97" customFormat="1" ht="46.5" x14ac:dyDescent="0.2">
      <c r="A3096" s="120">
        <v>412900</v>
      </c>
      <c r="B3096" s="129" t="s">
        <v>318</v>
      </c>
      <c r="C3096" s="127">
        <v>2500</v>
      </c>
      <c r="D3096" s="127">
        <v>0</v>
      </c>
    </row>
    <row r="3097" spans="1:4" s="139" customFormat="1" x14ac:dyDescent="0.2">
      <c r="A3097" s="130">
        <v>413000</v>
      </c>
      <c r="B3097" s="124" t="s">
        <v>210</v>
      </c>
      <c r="C3097" s="138">
        <f>C3098</f>
        <v>400</v>
      </c>
      <c r="D3097" s="138">
        <f>D3098</f>
        <v>0</v>
      </c>
    </row>
    <row r="3098" spans="1:4" s="97" customFormat="1" x14ac:dyDescent="0.2">
      <c r="A3098" s="120">
        <v>413900</v>
      </c>
      <c r="B3098" s="129" t="s">
        <v>99</v>
      </c>
      <c r="C3098" s="127">
        <v>400</v>
      </c>
      <c r="D3098" s="127">
        <v>0</v>
      </c>
    </row>
    <row r="3099" spans="1:4" s="97" customFormat="1" x14ac:dyDescent="0.2">
      <c r="A3099" s="130">
        <v>510000</v>
      </c>
      <c r="B3099" s="128" t="s">
        <v>153</v>
      </c>
      <c r="C3099" s="138">
        <f>C3100+0</f>
        <v>5000</v>
      </c>
      <c r="D3099" s="138">
        <f>D3100+0</f>
        <v>0</v>
      </c>
    </row>
    <row r="3100" spans="1:4" s="97" customFormat="1" x14ac:dyDescent="0.2">
      <c r="A3100" s="130">
        <v>511000</v>
      </c>
      <c r="B3100" s="128" t="s">
        <v>154</v>
      </c>
      <c r="C3100" s="138">
        <f>SUM(C3101:C3101)</f>
        <v>5000</v>
      </c>
      <c r="D3100" s="138">
        <f>SUM(D3101:D3101)</f>
        <v>0</v>
      </c>
    </row>
    <row r="3101" spans="1:4" s="97" customFormat="1" x14ac:dyDescent="0.2">
      <c r="A3101" s="120">
        <v>511300</v>
      </c>
      <c r="B3101" s="121" t="s">
        <v>157</v>
      </c>
      <c r="C3101" s="127">
        <v>5000</v>
      </c>
      <c r="D3101" s="127">
        <v>0</v>
      </c>
    </row>
    <row r="3102" spans="1:4" s="139" customFormat="1" x14ac:dyDescent="0.2">
      <c r="A3102" s="130">
        <v>630000</v>
      </c>
      <c r="B3102" s="128" t="s">
        <v>194</v>
      </c>
      <c r="C3102" s="138">
        <f>0+C3103</f>
        <v>65000</v>
      </c>
      <c r="D3102" s="138">
        <f>0+D3103</f>
        <v>0</v>
      </c>
    </row>
    <row r="3103" spans="1:4" s="139" customFormat="1" ht="46.5" x14ac:dyDescent="0.2">
      <c r="A3103" s="130">
        <v>638000</v>
      </c>
      <c r="B3103" s="128" t="s">
        <v>127</v>
      </c>
      <c r="C3103" s="138">
        <f>C3104</f>
        <v>65000</v>
      </c>
      <c r="D3103" s="138">
        <f>D3104</f>
        <v>0</v>
      </c>
    </row>
    <row r="3104" spans="1:4" s="97" customFormat="1" x14ac:dyDescent="0.2">
      <c r="A3104" s="120">
        <v>638100</v>
      </c>
      <c r="B3104" s="121" t="s">
        <v>199</v>
      </c>
      <c r="C3104" s="127">
        <v>65000</v>
      </c>
      <c r="D3104" s="127">
        <v>0</v>
      </c>
    </row>
    <row r="3105" spans="1:4" s="97" customFormat="1" x14ac:dyDescent="0.2">
      <c r="A3105" s="142"/>
      <c r="B3105" s="133" t="s">
        <v>236</v>
      </c>
      <c r="C3105" s="140">
        <f>C3079+C3099+C3102</f>
        <v>1461200</v>
      </c>
      <c r="D3105" s="140">
        <f>D3079+D3099+D3102</f>
        <v>0</v>
      </c>
    </row>
    <row r="3106" spans="1:4" s="97" customFormat="1" x14ac:dyDescent="0.2">
      <c r="A3106" s="108"/>
      <c r="B3106" s="109"/>
      <c r="C3106" s="110"/>
      <c r="D3106" s="110"/>
    </row>
    <row r="3107" spans="1:4" s="97" customFormat="1" x14ac:dyDescent="0.2">
      <c r="A3107" s="118"/>
      <c r="B3107" s="109"/>
      <c r="C3107" s="137"/>
      <c r="D3107" s="137"/>
    </row>
    <row r="3108" spans="1:4" s="97" customFormat="1" x14ac:dyDescent="0.2">
      <c r="A3108" s="120" t="s">
        <v>645</v>
      </c>
      <c r="B3108" s="128"/>
      <c r="C3108" s="137"/>
      <c r="D3108" s="137"/>
    </row>
    <row r="3109" spans="1:4" s="97" customFormat="1" x14ac:dyDescent="0.2">
      <c r="A3109" s="120" t="s">
        <v>249</v>
      </c>
      <c r="B3109" s="128"/>
      <c r="C3109" s="137"/>
      <c r="D3109" s="137"/>
    </row>
    <row r="3110" spans="1:4" s="97" customFormat="1" x14ac:dyDescent="0.2">
      <c r="A3110" s="120" t="s">
        <v>413</v>
      </c>
      <c r="B3110" s="128"/>
      <c r="C3110" s="137"/>
      <c r="D3110" s="137"/>
    </row>
    <row r="3111" spans="1:4" s="97" customFormat="1" x14ac:dyDescent="0.2">
      <c r="A3111" s="120" t="s">
        <v>530</v>
      </c>
      <c r="B3111" s="128"/>
      <c r="C3111" s="137"/>
      <c r="D3111" s="137"/>
    </row>
    <row r="3112" spans="1:4" s="97" customFormat="1" x14ac:dyDescent="0.2">
      <c r="A3112" s="120"/>
      <c r="B3112" s="122"/>
      <c r="C3112" s="110"/>
      <c r="D3112" s="110"/>
    </row>
    <row r="3113" spans="1:4" s="97" customFormat="1" x14ac:dyDescent="0.2">
      <c r="A3113" s="130">
        <v>410000</v>
      </c>
      <c r="B3113" s="124" t="s">
        <v>87</v>
      </c>
      <c r="C3113" s="138">
        <f>C3114+C3119+C3132+0</f>
        <v>1816000</v>
      </c>
      <c r="D3113" s="138">
        <f>D3114+D3119+D3132+0</f>
        <v>0</v>
      </c>
    </row>
    <row r="3114" spans="1:4" s="97" customFormat="1" x14ac:dyDescent="0.2">
      <c r="A3114" s="130">
        <v>411000</v>
      </c>
      <c r="B3114" s="124" t="s">
        <v>204</v>
      </c>
      <c r="C3114" s="138">
        <f t="shared" ref="C3114" si="403">SUM(C3115:C3118)</f>
        <v>1513000</v>
      </c>
      <c r="D3114" s="138">
        <f t="shared" ref="D3114" si="404">SUM(D3115:D3118)</f>
        <v>0</v>
      </c>
    </row>
    <row r="3115" spans="1:4" s="97" customFormat="1" x14ac:dyDescent="0.2">
      <c r="A3115" s="120">
        <v>411100</v>
      </c>
      <c r="B3115" s="121" t="s">
        <v>88</v>
      </c>
      <c r="C3115" s="127">
        <v>1421000</v>
      </c>
      <c r="D3115" s="127">
        <v>0</v>
      </c>
    </row>
    <row r="3116" spans="1:4" s="97" customFormat="1" ht="46.5" x14ac:dyDescent="0.2">
      <c r="A3116" s="120">
        <v>411200</v>
      </c>
      <c r="B3116" s="121" t="s">
        <v>217</v>
      </c>
      <c r="C3116" s="127">
        <v>30000</v>
      </c>
      <c r="D3116" s="127">
        <v>0</v>
      </c>
    </row>
    <row r="3117" spans="1:4" s="97" customFormat="1" ht="46.5" x14ac:dyDescent="0.2">
      <c r="A3117" s="120">
        <v>411300</v>
      </c>
      <c r="B3117" s="121" t="s">
        <v>89</v>
      </c>
      <c r="C3117" s="127">
        <v>56000</v>
      </c>
      <c r="D3117" s="127">
        <v>0</v>
      </c>
    </row>
    <row r="3118" spans="1:4" s="97" customFormat="1" x14ac:dyDescent="0.2">
      <c r="A3118" s="120">
        <v>411400</v>
      </c>
      <c r="B3118" s="121" t="s">
        <v>90</v>
      </c>
      <c r="C3118" s="127">
        <v>6000</v>
      </c>
      <c r="D3118" s="127">
        <v>0</v>
      </c>
    </row>
    <row r="3119" spans="1:4" s="97" customFormat="1" x14ac:dyDescent="0.2">
      <c r="A3119" s="130">
        <v>412000</v>
      </c>
      <c r="B3119" s="128" t="s">
        <v>209</v>
      </c>
      <c r="C3119" s="138">
        <f>SUM(C3120:C3131)</f>
        <v>302000</v>
      </c>
      <c r="D3119" s="138">
        <f>SUM(D3120:D3131)</f>
        <v>0</v>
      </c>
    </row>
    <row r="3120" spans="1:4" s="97" customFormat="1" x14ac:dyDescent="0.2">
      <c r="A3120" s="120">
        <v>412100</v>
      </c>
      <c r="B3120" s="121" t="s">
        <v>91</v>
      </c>
      <c r="C3120" s="127">
        <v>3500</v>
      </c>
      <c r="D3120" s="127">
        <v>0</v>
      </c>
    </row>
    <row r="3121" spans="1:4" s="97" customFormat="1" ht="46.5" x14ac:dyDescent="0.2">
      <c r="A3121" s="120">
        <v>412200</v>
      </c>
      <c r="B3121" s="121" t="s">
        <v>218</v>
      </c>
      <c r="C3121" s="127">
        <v>22000</v>
      </c>
      <c r="D3121" s="127">
        <v>0</v>
      </c>
    </row>
    <row r="3122" spans="1:4" s="97" customFormat="1" x14ac:dyDescent="0.2">
      <c r="A3122" s="120">
        <v>412300</v>
      </c>
      <c r="B3122" s="121" t="s">
        <v>92</v>
      </c>
      <c r="C3122" s="127">
        <v>17000</v>
      </c>
      <c r="D3122" s="127">
        <v>0</v>
      </c>
    </row>
    <row r="3123" spans="1:4" s="97" customFormat="1" x14ac:dyDescent="0.2">
      <c r="A3123" s="120">
        <v>412500</v>
      </c>
      <c r="B3123" s="121" t="s">
        <v>94</v>
      </c>
      <c r="C3123" s="127">
        <v>15000</v>
      </c>
      <c r="D3123" s="127">
        <v>0</v>
      </c>
    </row>
    <row r="3124" spans="1:4" s="97" customFormat="1" x14ac:dyDescent="0.2">
      <c r="A3124" s="120">
        <v>412600</v>
      </c>
      <c r="B3124" s="121" t="s">
        <v>219</v>
      </c>
      <c r="C3124" s="127">
        <v>22200</v>
      </c>
      <c r="D3124" s="127">
        <v>0</v>
      </c>
    </row>
    <row r="3125" spans="1:4" s="97" customFormat="1" x14ac:dyDescent="0.2">
      <c r="A3125" s="120">
        <v>412700</v>
      </c>
      <c r="B3125" s="121" t="s">
        <v>206</v>
      </c>
      <c r="C3125" s="127">
        <v>22000</v>
      </c>
      <c r="D3125" s="127">
        <v>0</v>
      </c>
    </row>
    <row r="3126" spans="1:4" s="97" customFormat="1" x14ac:dyDescent="0.2">
      <c r="A3126" s="120">
        <v>412900</v>
      </c>
      <c r="B3126" s="121" t="s">
        <v>531</v>
      </c>
      <c r="C3126" s="127">
        <v>800</v>
      </c>
      <c r="D3126" s="127">
        <v>0</v>
      </c>
    </row>
    <row r="3127" spans="1:4" s="97" customFormat="1" x14ac:dyDescent="0.2">
      <c r="A3127" s="120">
        <v>412900</v>
      </c>
      <c r="B3127" s="129" t="s">
        <v>299</v>
      </c>
      <c r="C3127" s="127">
        <v>63100</v>
      </c>
      <c r="D3127" s="127">
        <v>0</v>
      </c>
    </row>
    <row r="3128" spans="1:4" s="97" customFormat="1" x14ac:dyDescent="0.2">
      <c r="A3128" s="120">
        <v>412900</v>
      </c>
      <c r="B3128" s="129" t="s">
        <v>316</v>
      </c>
      <c r="C3128" s="127">
        <v>1000</v>
      </c>
      <c r="D3128" s="127">
        <v>0</v>
      </c>
    </row>
    <row r="3129" spans="1:4" s="97" customFormat="1" ht="46.5" x14ac:dyDescent="0.2">
      <c r="A3129" s="120">
        <v>412900</v>
      </c>
      <c r="B3129" s="129" t="s">
        <v>317</v>
      </c>
      <c r="C3129" s="127">
        <v>800</v>
      </c>
      <c r="D3129" s="127">
        <v>0</v>
      </c>
    </row>
    <row r="3130" spans="1:4" s="97" customFormat="1" ht="46.5" x14ac:dyDescent="0.2">
      <c r="A3130" s="120">
        <v>412900</v>
      </c>
      <c r="B3130" s="129" t="s">
        <v>318</v>
      </c>
      <c r="C3130" s="127">
        <v>3100</v>
      </c>
      <c r="D3130" s="127">
        <v>0</v>
      </c>
    </row>
    <row r="3131" spans="1:4" s="97" customFormat="1" x14ac:dyDescent="0.2">
      <c r="A3131" s="120">
        <v>412900</v>
      </c>
      <c r="B3131" s="129" t="s">
        <v>646</v>
      </c>
      <c r="C3131" s="127">
        <v>131500</v>
      </c>
      <c r="D3131" s="127">
        <v>0</v>
      </c>
    </row>
    <row r="3132" spans="1:4" s="139" customFormat="1" ht="46.5" x14ac:dyDescent="0.2">
      <c r="A3132" s="130">
        <v>418000</v>
      </c>
      <c r="B3132" s="128" t="s">
        <v>213</v>
      </c>
      <c r="C3132" s="138">
        <f>C3133</f>
        <v>1000</v>
      </c>
      <c r="D3132" s="138">
        <f>D3133</f>
        <v>0</v>
      </c>
    </row>
    <row r="3133" spans="1:4" s="97" customFormat="1" x14ac:dyDescent="0.2">
      <c r="A3133" s="120">
        <v>418400</v>
      </c>
      <c r="B3133" s="121" t="s">
        <v>148</v>
      </c>
      <c r="C3133" s="127">
        <v>1000</v>
      </c>
      <c r="D3133" s="127">
        <v>0</v>
      </c>
    </row>
    <row r="3134" spans="1:4" s="97" customFormat="1" x14ac:dyDescent="0.2">
      <c r="A3134" s="130">
        <v>510000</v>
      </c>
      <c r="B3134" s="128" t="s">
        <v>153</v>
      </c>
      <c r="C3134" s="138">
        <f>C3135+C3137</f>
        <v>3999.9999999999995</v>
      </c>
      <c r="D3134" s="138">
        <f>D3135+D3137</f>
        <v>0</v>
      </c>
    </row>
    <row r="3135" spans="1:4" s="97" customFormat="1" x14ac:dyDescent="0.2">
      <c r="A3135" s="130">
        <v>511000</v>
      </c>
      <c r="B3135" s="128" t="s">
        <v>154</v>
      </c>
      <c r="C3135" s="138">
        <f>SUM(C3136:C3136)</f>
        <v>999.99999999999989</v>
      </c>
      <c r="D3135" s="138">
        <f>SUM(D3136:D3136)</f>
        <v>0</v>
      </c>
    </row>
    <row r="3136" spans="1:4" s="97" customFormat="1" x14ac:dyDescent="0.2">
      <c r="A3136" s="120">
        <v>511300</v>
      </c>
      <c r="B3136" s="121" t="s">
        <v>157</v>
      </c>
      <c r="C3136" s="127">
        <v>999.99999999999989</v>
      </c>
      <c r="D3136" s="127">
        <v>0</v>
      </c>
    </row>
    <row r="3137" spans="1:4" s="139" customFormat="1" ht="46.5" x14ac:dyDescent="0.2">
      <c r="A3137" s="130">
        <v>516000</v>
      </c>
      <c r="B3137" s="128" t="s">
        <v>164</v>
      </c>
      <c r="C3137" s="138">
        <f>C3138</f>
        <v>2999.9999999999995</v>
      </c>
      <c r="D3137" s="138">
        <f>D3138</f>
        <v>0</v>
      </c>
    </row>
    <row r="3138" spans="1:4" s="97" customFormat="1" ht="46.5" x14ac:dyDescent="0.2">
      <c r="A3138" s="120">
        <v>516100</v>
      </c>
      <c r="B3138" s="121" t="s">
        <v>164</v>
      </c>
      <c r="C3138" s="127">
        <v>2999.9999999999995</v>
      </c>
      <c r="D3138" s="127">
        <v>0</v>
      </c>
    </row>
    <row r="3139" spans="1:4" s="139" customFormat="1" x14ac:dyDescent="0.2">
      <c r="A3139" s="130">
        <v>630000</v>
      </c>
      <c r="B3139" s="128" t="s">
        <v>194</v>
      </c>
      <c r="C3139" s="138">
        <f>0+C3140</f>
        <v>23000</v>
      </c>
      <c r="D3139" s="138">
        <f>0+D3140</f>
        <v>0</v>
      </c>
    </row>
    <row r="3140" spans="1:4" s="139" customFormat="1" ht="46.5" x14ac:dyDescent="0.2">
      <c r="A3140" s="130">
        <v>638000</v>
      </c>
      <c r="B3140" s="128" t="s">
        <v>127</v>
      </c>
      <c r="C3140" s="138">
        <f>+C3141</f>
        <v>23000</v>
      </c>
      <c r="D3140" s="138">
        <f>+D3141</f>
        <v>0</v>
      </c>
    </row>
    <row r="3141" spans="1:4" s="97" customFormat="1" x14ac:dyDescent="0.2">
      <c r="A3141" s="120">
        <v>638100</v>
      </c>
      <c r="B3141" s="121" t="s">
        <v>199</v>
      </c>
      <c r="C3141" s="127">
        <v>23000</v>
      </c>
      <c r="D3141" s="127">
        <v>0</v>
      </c>
    </row>
    <row r="3142" spans="1:4" s="97" customFormat="1" x14ac:dyDescent="0.2">
      <c r="A3142" s="104"/>
      <c r="B3142" s="133" t="s">
        <v>236</v>
      </c>
      <c r="C3142" s="140">
        <f>C3113+C3134+0+C3139</f>
        <v>1843000</v>
      </c>
      <c r="D3142" s="140">
        <f>D3113+D3134+0+D3139</f>
        <v>0</v>
      </c>
    </row>
    <row r="3143" spans="1:4" s="97" customFormat="1" x14ac:dyDescent="0.2">
      <c r="A3143" s="135"/>
      <c r="B3143" s="109"/>
      <c r="C3143" s="110"/>
      <c r="D3143" s="110"/>
    </row>
    <row r="3144" spans="1:4" s="97" customFormat="1" x14ac:dyDescent="0.2">
      <c r="A3144" s="118"/>
      <c r="B3144" s="109"/>
      <c r="C3144" s="137"/>
      <c r="D3144" s="137"/>
    </row>
    <row r="3145" spans="1:4" s="97" customFormat="1" x14ac:dyDescent="0.2">
      <c r="A3145" s="120" t="s">
        <v>647</v>
      </c>
      <c r="B3145" s="128"/>
      <c r="C3145" s="137"/>
      <c r="D3145" s="137"/>
    </row>
    <row r="3146" spans="1:4" s="97" customFormat="1" x14ac:dyDescent="0.2">
      <c r="A3146" s="120" t="s">
        <v>249</v>
      </c>
      <c r="B3146" s="128"/>
      <c r="C3146" s="137"/>
      <c r="D3146" s="137"/>
    </row>
    <row r="3147" spans="1:4" s="97" customFormat="1" x14ac:dyDescent="0.2">
      <c r="A3147" s="120" t="s">
        <v>414</v>
      </c>
      <c r="B3147" s="128"/>
      <c r="C3147" s="137"/>
      <c r="D3147" s="137"/>
    </row>
    <row r="3148" spans="1:4" s="97" customFormat="1" x14ac:dyDescent="0.2">
      <c r="A3148" s="120" t="s">
        <v>530</v>
      </c>
      <c r="B3148" s="128"/>
      <c r="C3148" s="137"/>
      <c r="D3148" s="137"/>
    </row>
    <row r="3149" spans="1:4" s="97" customFormat="1" x14ac:dyDescent="0.2">
      <c r="A3149" s="120"/>
      <c r="B3149" s="122"/>
      <c r="C3149" s="110"/>
      <c r="D3149" s="110"/>
    </row>
    <row r="3150" spans="1:4" s="97" customFormat="1" x14ac:dyDescent="0.2">
      <c r="A3150" s="130">
        <v>410000</v>
      </c>
      <c r="B3150" s="124" t="s">
        <v>87</v>
      </c>
      <c r="C3150" s="138">
        <f t="shared" ref="C3150" si="405">C3151+C3156</f>
        <v>868900</v>
      </c>
      <c r="D3150" s="138">
        <f t="shared" ref="D3150" si="406">D3151+D3156</f>
        <v>0</v>
      </c>
    </row>
    <row r="3151" spans="1:4" s="97" customFormat="1" x14ac:dyDescent="0.2">
      <c r="A3151" s="130">
        <v>411000</v>
      </c>
      <c r="B3151" s="124" t="s">
        <v>204</v>
      </c>
      <c r="C3151" s="138">
        <f t="shared" ref="C3151" si="407">SUM(C3152:C3155)</f>
        <v>732600</v>
      </c>
      <c r="D3151" s="138">
        <f>SUM(D3152:D3155)</f>
        <v>0</v>
      </c>
    </row>
    <row r="3152" spans="1:4" s="97" customFormat="1" x14ac:dyDescent="0.2">
      <c r="A3152" s="120">
        <v>411100</v>
      </c>
      <c r="B3152" s="121" t="s">
        <v>88</v>
      </c>
      <c r="C3152" s="127">
        <v>680000</v>
      </c>
      <c r="D3152" s="127">
        <v>0</v>
      </c>
    </row>
    <row r="3153" spans="1:4" s="97" customFormat="1" ht="46.5" x14ac:dyDescent="0.2">
      <c r="A3153" s="120">
        <v>411200</v>
      </c>
      <c r="B3153" s="121" t="s">
        <v>217</v>
      </c>
      <c r="C3153" s="127">
        <v>30600</v>
      </c>
      <c r="D3153" s="127">
        <v>0</v>
      </c>
    </row>
    <row r="3154" spans="1:4" s="97" customFormat="1" ht="46.5" x14ac:dyDescent="0.2">
      <c r="A3154" s="120">
        <v>411300</v>
      </c>
      <c r="B3154" s="121" t="s">
        <v>89</v>
      </c>
      <c r="C3154" s="127">
        <v>15000</v>
      </c>
      <c r="D3154" s="127">
        <v>0</v>
      </c>
    </row>
    <row r="3155" spans="1:4" s="97" customFormat="1" x14ac:dyDescent="0.2">
      <c r="A3155" s="120">
        <v>411400</v>
      </c>
      <c r="B3155" s="121" t="s">
        <v>90</v>
      </c>
      <c r="C3155" s="127">
        <v>7000</v>
      </c>
      <c r="D3155" s="127">
        <v>0</v>
      </c>
    </row>
    <row r="3156" spans="1:4" s="97" customFormat="1" x14ac:dyDescent="0.2">
      <c r="A3156" s="130">
        <v>412000</v>
      </c>
      <c r="B3156" s="128" t="s">
        <v>209</v>
      </c>
      <c r="C3156" s="138">
        <f>SUM(C3157:C3168)</f>
        <v>136300</v>
      </c>
      <c r="D3156" s="138">
        <f>SUM(D3157:D3168)</f>
        <v>0</v>
      </c>
    </row>
    <row r="3157" spans="1:4" s="97" customFormat="1" x14ac:dyDescent="0.2">
      <c r="A3157" s="141">
        <v>412100</v>
      </c>
      <c r="B3157" s="121" t="s">
        <v>91</v>
      </c>
      <c r="C3157" s="127">
        <v>58000</v>
      </c>
      <c r="D3157" s="127">
        <v>0</v>
      </c>
    </row>
    <row r="3158" spans="1:4" s="97" customFormat="1" ht="46.5" x14ac:dyDescent="0.2">
      <c r="A3158" s="120">
        <v>412200</v>
      </c>
      <c r="B3158" s="121" t="s">
        <v>218</v>
      </c>
      <c r="C3158" s="127">
        <v>34000</v>
      </c>
      <c r="D3158" s="127">
        <v>0</v>
      </c>
    </row>
    <row r="3159" spans="1:4" s="97" customFormat="1" x14ac:dyDescent="0.2">
      <c r="A3159" s="120">
        <v>412300</v>
      </c>
      <c r="B3159" s="121" t="s">
        <v>92</v>
      </c>
      <c r="C3159" s="127">
        <v>4399.9999999999982</v>
      </c>
      <c r="D3159" s="127">
        <v>0</v>
      </c>
    </row>
    <row r="3160" spans="1:4" s="97" customFormat="1" x14ac:dyDescent="0.2">
      <c r="A3160" s="120">
        <v>412500</v>
      </c>
      <c r="B3160" s="121" t="s">
        <v>94</v>
      </c>
      <c r="C3160" s="127">
        <v>6700.0000000000045</v>
      </c>
      <c r="D3160" s="127">
        <v>0</v>
      </c>
    </row>
    <row r="3161" spans="1:4" s="97" customFormat="1" x14ac:dyDescent="0.2">
      <c r="A3161" s="120">
        <v>412600</v>
      </c>
      <c r="B3161" s="121" t="s">
        <v>219</v>
      </c>
      <c r="C3161" s="127">
        <v>9000.0000000000036</v>
      </c>
      <c r="D3161" s="127">
        <v>0</v>
      </c>
    </row>
    <row r="3162" spans="1:4" s="97" customFormat="1" x14ac:dyDescent="0.2">
      <c r="A3162" s="120">
        <v>412700</v>
      </c>
      <c r="B3162" s="121" t="s">
        <v>206</v>
      </c>
      <c r="C3162" s="127">
        <v>19000.000000000015</v>
      </c>
      <c r="D3162" s="127">
        <v>0</v>
      </c>
    </row>
    <row r="3163" spans="1:4" s="97" customFormat="1" x14ac:dyDescent="0.2">
      <c r="A3163" s="120">
        <v>412900</v>
      </c>
      <c r="B3163" s="129" t="s">
        <v>531</v>
      </c>
      <c r="C3163" s="127">
        <v>400</v>
      </c>
      <c r="D3163" s="127">
        <v>0</v>
      </c>
    </row>
    <row r="3164" spans="1:4" s="97" customFormat="1" x14ac:dyDescent="0.2">
      <c r="A3164" s="120">
        <v>412900</v>
      </c>
      <c r="B3164" s="129" t="s">
        <v>299</v>
      </c>
      <c r="C3164" s="127">
        <v>500</v>
      </c>
      <c r="D3164" s="127">
        <v>0</v>
      </c>
    </row>
    <row r="3165" spans="1:4" s="97" customFormat="1" x14ac:dyDescent="0.2">
      <c r="A3165" s="120">
        <v>412900</v>
      </c>
      <c r="B3165" s="129" t="s">
        <v>316</v>
      </c>
      <c r="C3165" s="127">
        <v>500</v>
      </c>
      <c r="D3165" s="127">
        <v>0</v>
      </c>
    </row>
    <row r="3166" spans="1:4" s="97" customFormat="1" ht="46.5" x14ac:dyDescent="0.2">
      <c r="A3166" s="120">
        <v>412900</v>
      </c>
      <c r="B3166" s="129" t="s">
        <v>317</v>
      </c>
      <c r="C3166" s="127">
        <v>800</v>
      </c>
      <c r="D3166" s="127">
        <v>0</v>
      </c>
    </row>
    <row r="3167" spans="1:4" s="97" customFormat="1" ht="46.5" x14ac:dyDescent="0.2">
      <c r="A3167" s="120">
        <v>412900</v>
      </c>
      <c r="B3167" s="129" t="s">
        <v>318</v>
      </c>
      <c r="C3167" s="127">
        <v>1999.9999999999998</v>
      </c>
      <c r="D3167" s="127">
        <v>0</v>
      </c>
    </row>
    <row r="3168" spans="1:4" s="97" customFormat="1" x14ac:dyDescent="0.2">
      <c r="A3168" s="120">
        <v>412900</v>
      </c>
      <c r="B3168" s="121" t="s">
        <v>301</v>
      </c>
      <c r="C3168" s="127">
        <v>1000</v>
      </c>
      <c r="D3168" s="127">
        <v>0</v>
      </c>
    </row>
    <row r="3169" spans="1:4" s="139" customFormat="1" x14ac:dyDescent="0.2">
      <c r="A3169" s="130">
        <v>480000</v>
      </c>
      <c r="B3169" s="128" t="s">
        <v>149</v>
      </c>
      <c r="C3169" s="138">
        <f t="shared" ref="C3169:C3170" si="408">C3170</f>
        <v>0</v>
      </c>
      <c r="D3169" s="138">
        <f>D3170</f>
        <v>50000</v>
      </c>
    </row>
    <row r="3170" spans="1:4" s="139" customFormat="1" x14ac:dyDescent="0.2">
      <c r="A3170" s="130">
        <v>488000</v>
      </c>
      <c r="B3170" s="128" t="s">
        <v>103</v>
      </c>
      <c r="C3170" s="138">
        <f t="shared" si="408"/>
        <v>0</v>
      </c>
      <c r="D3170" s="138">
        <f>D3171</f>
        <v>50000</v>
      </c>
    </row>
    <row r="3171" spans="1:4" s="97" customFormat="1" x14ac:dyDescent="0.2">
      <c r="A3171" s="141">
        <v>488100</v>
      </c>
      <c r="B3171" s="152" t="s">
        <v>103</v>
      </c>
      <c r="C3171" s="127">
        <v>0</v>
      </c>
      <c r="D3171" s="127">
        <v>50000</v>
      </c>
    </row>
    <row r="3172" spans="1:4" s="97" customFormat="1" x14ac:dyDescent="0.2">
      <c r="A3172" s="130">
        <v>510000</v>
      </c>
      <c r="B3172" s="128" t="s">
        <v>153</v>
      </c>
      <c r="C3172" s="138">
        <f>C3173+0+C3175</f>
        <v>2000</v>
      </c>
      <c r="D3172" s="138">
        <f>D3173+0+D3175</f>
        <v>40000</v>
      </c>
    </row>
    <row r="3173" spans="1:4" s="97" customFormat="1" x14ac:dyDescent="0.2">
      <c r="A3173" s="130">
        <v>511000</v>
      </c>
      <c r="B3173" s="128" t="s">
        <v>154</v>
      </c>
      <c r="C3173" s="138">
        <f>SUM(C3174:C3174)</f>
        <v>2000</v>
      </c>
      <c r="D3173" s="138">
        <f>SUM(D3174:D3174)</f>
        <v>0</v>
      </c>
    </row>
    <row r="3174" spans="1:4" s="97" customFormat="1" x14ac:dyDescent="0.2">
      <c r="A3174" s="141">
        <v>511300</v>
      </c>
      <c r="B3174" s="121" t="s">
        <v>157</v>
      </c>
      <c r="C3174" s="127">
        <v>2000</v>
      </c>
      <c r="D3174" s="127">
        <v>0</v>
      </c>
    </row>
    <row r="3175" spans="1:4" s="139" customFormat="1" ht="46.5" x14ac:dyDescent="0.2">
      <c r="A3175" s="130">
        <v>518000</v>
      </c>
      <c r="B3175" s="160" t="s">
        <v>165</v>
      </c>
      <c r="C3175" s="138">
        <f t="shared" ref="C3175:D3175" si="409">C3176</f>
        <v>0</v>
      </c>
      <c r="D3175" s="138">
        <f t="shared" si="409"/>
        <v>40000</v>
      </c>
    </row>
    <row r="3176" spans="1:4" s="97" customFormat="1" x14ac:dyDescent="0.2">
      <c r="A3176" s="120">
        <v>518100</v>
      </c>
      <c r="B3176" s="121" t="s">
        <v>165</v>
      </c>
      <c r="C3176" s="127">
        <v>0</v>
      </c>
      <c r="D3176" s="127">
        <v>40000</v>
      </c>
    </row>
    <row r="3177" spans="1:4" s="151" customFormat="1" x14ac:dyDescent="0.2">
      <c r="A3177" s="130">
        <v>630000</v>
      </c>
      <c r="B3177" s="128" t="s">
        <v>194</v>
      </c>
      <c r="C3177" s="138">
        <f>C3178+C3180</f>
        <v>8700</v>
      </c>
      <c r="D3177" s="138">
        <f>D3178+D3180</f>
        <v>20000</v>
      </c>
    </row>
    <row r="3178" spans="1:4" s="139" customFormat="1" x14ac:dyDescent="0.2">
      <c r="A3178" s="130">
        <v>631000</v>
      </c>
      <c r="B3178" s="128" t="s">
        <v>126</v>
      </c>
      <c r="C3178" s="138">
        <f>C3179</f>
        <v>0</v>
      </c>
      <c r="D3178" s="138">
        <f>D3179</f>
        <v>20000</v>
      </c>
    </row>
    <row r="3179" spans="1:4" s="97" customFormat="1" x14ac:dyDescent="0.2">
      <c r="A3179" s="141">
        <v>631200</v>
      </c>
      <c r="B3179" s="121" t="s">
        <v>197</v>
      </c>
      <c r="C3179" s="127">
        <v>0</v>
      </c>
      <c r="D3179" s="127">
        <v>20000</v>
      </c>
    </row>
    <row r="3180" spans="1:4" s="139" customFormat="1" ht="46.5" x14ac:dyDescent="0.2">
      <c r="A3180" s="130">
        <v>638000</v>
      </c>
      <c r="B3180" s="128" t="s">
        <v>127</v>
      </c>
      <c r="C3180" s="138">
        <f>C3181</f>
        <v>8700</v>
      </c>
      <c r="D3180" s="138">
        <f>D3181</f>
        <v>0</v>
      </c>
    </row>
    <row r="3181" spans="1:4" s="97" customFormat="1" x14ac:dyDescent="0.2">
      <c r="A3181" s="120">
        <v>638100</v>
      </c>
      <c r="B3181" s="121" t="s">
        <v>199</v>
      </c>
      <c r="C3181" s="127">
        <v>8700</v>
      </c>
      <c r="D3181" s="127">
        <v>0</v>
      </c>
    </row>
    <row r="3182" spans="1:4" s="97" customFormat="1" x14ac:dyDescent="0.2">
      <c r="A3182" s="142"/>
      <c r="B3182" s="133" t="s">
        <v>236</v>
      </c>
      <c r="C3182" s="140">
        <f>C3150+C3172+C3177+C3169</f>
        <v>879600</v>
      </c>
      <c r="D3182" s="140">
        <f>D3150+D3172+D3177+D3169</f>
        <v>110000</v>
      </c>
    </row>
    <row r="3183" spans="1:4" s="97" customFormat="1" x14ac:dyDescent="0.2">
      <c r="A3183" s="157"/>
      <c r="B3183" s="128"/>
      <c r="C3183" s="137"/>
      <c r="D3183" s="137"/>
    </row>
    <row r="3184" spans="1:4" s="97" customFormat="1" x14ac:dyDescent="0.2">
      <c r="A3184" s="118"/>
      <c r="B3184" s="109"/>
      <c r="C3184" s="137"/>
      <c r="D3184" s="137"/>
    </row>
    <row r="3185" spans="1:4" s="97" customFormat="1" x14ac:dyDescent="0.2">
      <c r="A3185" s="120" t="s">
        <v>648</v>
      </c>
      <c r="B3185" s="128"/>
      <c r="C3185" s="137"/>
      <c r="D3185" s="137"/>
    </row>
    <row r="3186" spans="1:4" s="97" customFormat="1" x14ac:dyDescent="0.2">
      <c r="A3186" s="120" t="s">
        <v>249</v>
      </c>
      <c r="B3186" s="128"/>
      <c r="C3186" s="137"/>
      <c r="D3186" s="137"/>
    </row>
    <row r="3187" spans="1:4" s="97" customFormat="1" x14ac:dyDescent="0.2">
      <c r="A3187" s="120" t="s">
        <v>415</v>
      </c>
      <c r="B3187" s="128"/>
      <c r="C3187" s="137"/>
      <c r="D3187" s="137"/>
    </row>
    <row r="3188" spans="1:4" s="97" customFormat="1" x14ac:dyDescent="0.2">
      <c r="A3188" s="120" t="s">
        <v>530</v>
      </c>
      <c r="B3188" s="128"/>
      <c r="C3188" s="137"/>
      <c r="D3188" s="137"/>
    </row>
    <row r="3189" spans="1:4" s="97" customFormat="1" x14ac:dyDescent="0.2">
      <c r="A3189" s="120"/>
      <c r="B3189" s="122"/>
      <c r="C3189" s="110"/>
      <c r="D3189" s="110"/>
    </row>
    <row r="3190" spans="1:4" s="97" customFormat="1" x14ac:dyDescent="0.2">
      <c r="A3190" s="130">
        <v>410000</v>
      </c>
      <c r="B3190" s="124" t="s">
        <v>87</v>
      </c>
      <c r="C3190" s="138">
        <f t="shared" ref="C3190" si="410">C3191+C3196</f>
        <v>1493500</v>
      </c>
      <c r="D3190" s="138">
        <f t="shared" ref="D3190" si="411">D3191+D3196</f>
        <v>0</v>
      </c>
    </row>
    <row r="3191" spans="1:4" s="97" customFormat="1" x14ac:dyDescent="0.2">
      <c r="A3191" s="130">
        <v>411000</v>
      </c>
      <c r="B3191" s="124" t="s">
        <v>204</v>
      </c>
      <c r="C3191" s="138">
        <f t="shared" ref="C3191" si="412">SUM(C3192:C3195)</f>
        <v>1401600</v>
      </c>
      <c r="D3191" s="138">
        <f t="shared" ref="D3191" si="413">SUM(D3192:D3195)</f>
        <v>0</v>
      </c>
    </row>
    <row r="3192" spans="1:4" s="97" customFormat="1" x14ac:dyDescent="0.2">
      <c r="A3192" s="120">
        <v>411100</v>
      </c>
      <c r="B3192" s="121" t="s">
        <v>88</v>
      </c>
      <c r="C3192" s="127">
        <v>1300000</v>
      </c>
      <c r="D3192" s="127">
        <v>0</v>
      </c>
    </row>
    <row r="3193" spans="1:4" s="97" customFormat="1" ht="46.5" x14ac:dyDescent="0.2">
      <c r="A3193" s="120">
        <v>411200</v>
      </c>
      <c r="B3193" s="121" t="s">
        <v>217</v>
      </c>
      <c r="C3193" s="127">
        <v>59000</v>
      </c>
      <c r="D3193" s="127">
        <v>0</v>
      </c>
    </row>
    <row r="3194" spans="1:4" s="97" customFormat="1" ht="46.5" x14ac:dyDescent="0.2">
      <c r="A3194" s="120">
        <v>411300</v>
      </c>
      <c r="B3194" s="121" t="s">
        <v>89</v>
      </c>
      <c r="C3194" s="127">
        <v>19900</v>
      </c>
      <c r="D3194" s="127">
        <v>0</v>
      </c>
    </row>
    <row r="3195" spans="1:4" s="97" customFormat="1" x14ac:dyDescent="0.2">
      <c r="A3195" s="120">
        <v>411400</v>
      </c>
      <c r="B3195" s="121" t="s">
        <v>90</v>
      </c>
      <c r="C3195" s="127">
        <v>22700</v>
      </c>
      <c r="D3195" s="127">
        <v>0</v>
      </c>
    </row>
    <row r="3196" spans="1:4" s="97" customFormat="1" x14ac:dyDescent="0.2">
      <c r="A3196" s="130">
        <v>412000</v>
      </c>
      <c r="B3196" s="128" t="s">
        <v>209</v>
      </c>
      <c r="C3196" s="138">
        <f>SUM(C3197:C3206)</f>
        <v>91900</v>
      </c>
      <c r="D3196" s="138">
        <f>SUM(D3197:D3206)</f>
        <v>0</v>
      </c>
    </row>
    <row r="3197" spans="1:4" s="97" customFormat="1" ht="46.5" x14ac:dyDescent="0.2">
      <c r="A3197" s="120">
        <v>412200</v>
      </c>
      <c r="B3197" s="121" t="s">
        <v>218</v>
      </c>
      <c r="C3197" s="127">
        <v>46000</v>
      </c>
      <c r="D3197" s="127">
        <v>0</v>
      </c>
    </row>
    <row r="3198" spans="1:4" s="97" customFormat="1" x14ac:dyDescent="0.2">
      <c r="A3198" s="120">
        <v>412300</v>
      </c>
      <c r="B3198" s="121" t="s">
        <v>92</v>
      </c>
      <c r="C3198" s="127">
        <v>13000</v>
      </c>
      <c r="D3198" s="127">
        <v>0</v>
      </c>
    </row>
    <row r="3199" spans="1:4" s="97" customFormat="1" x14ac:dyDescent="0.2">
      <c r="A3199" s="120">
        <v>412500</v>
      </c>
      <c r="B3199" s="121" t="s">
        <v>94</v>
      </c>
      <c r="C3199" s="127">
        <v>8000.0000000000018</v>
      </c>
      <c r="D3199" s="127">
        <v>0</v>
      </c>
    </row>
    <row r="3200" spans="1:4" s="97" customFormat="1" x14ac:dyDescent="0.2">
      <c r="A3200" s="120">
        <v>412600</v>
      </c>
      <c r="B3200" s="121" t="s">
        <v>219</v>
      </c>
      <c r="C3200" s="127">
        <v>5000</v>
      </c>
      <c r="D3200" s="127">
        <v>0</v>
      </c>
    </row>
    <row r="3201" spans="1:4" s="97" customFormat="1" x14ac:dyDescent="0.2">
      <c r="A3201" s="120">
        <v>412700</v>
      </c>
      <c r="B3201" s="121" t="s">
        <v>206</v>
      </c>
      <c r="C3201" s="127">
        <v>10000</v>
      </c>
      <c r="D3201" s="127">
        <v>0</v>
      </c>
    </row>
    <row r="3202" spans="1:4" s="97" customFormat="1" x14ac:dyDescent="0.2">
      <c r="A3202" s="120">
        <v>412900</v>
      </c>
      <c r="B3202" s="129" t="s">
        <v>299</v>
      </c>
      <c r="C3202" s="127">
        <v>2200</v>
      </c>
      <c r="D3202" s="127">
        <v>0</v>
      </c>
    </row>
    <row r="3203" spans="1:4" s="97" customFormat="1" x14ac:dyDescent="0.2">
      <c r="A3203" s="120">
        <v>412900</v>
      </c>
      <c r="B3203" s="129" t="s">
        <v>316</v>
      </c>
      <c r="C3203" s="127">
        <v>1000</v>
      </c>
      <c r="D3203" s="127">
        <v>0</v>
      </c>
    </row>
    <row r="3204" spans="1:4" s="97" customFormat="1" ht="46.5" x14ac:dyDescent="0.2">
      <c r="A3204" s="120">
        <v>412900</v>
      </c>
      <c r="B3204" s="129" t="s">
        <v>317</v>
      </c>
      <c r="C3204" s="127">
        <v>1500</v>
      </c>
      <c r="D3204" s="127">
        <v>0</v>
      </c>
    </row>
    <row r="3205" spans="1:4" s="97" customFormat="1" ht="46.5" x14ac:dyDescent="0.2">
      <c r="A3205" s="120">
        <v>412900</v>
      </c>
      <c r="B3205" s="129" t="s">
        <v>318</v>
      </c>
      <c r="C3205" s="127">
        <v>3000</v>
      </c>
      <c r="D3205" s="127">
        <v>0</v>
      </c>
    </row>
    <row r="3206" spans="1:4" s="97" customFormat="1" x14ac:dyDescent="0.2">
      <c r="A3206" s="120">
        <v>412900</v>
      </c>
      <c r="B3206" s="121" t="s">
        <v>301</v>
      </c>
      <c r="C3206" s="127">
        <v>2200</v>
      </c>
      <c r="D3206" s="127">
        <v>0</v>
      </c>
    </row>
    <row r="3207" spans="1:4" s="139" customFormat="1" x14ac:dyDescent="0.2">
      <c r="A3207" s="130">
        <v>510000</v>
      </c>
      <c r="B3207" s="128" t="s">
        <v>153</v>
      </c>
      <c r="C3207" s="138">
        <f>C3208+C3210</f>
        <v>10000</v>
      </c>
      <c r="D3207" s="138">
        <f>D3208+D3210</f>
        <v>0</v>
      </c>
    </row>
    <row r="3208" spans="1:4" s="139" customFormat="1" x14ac:dyDescent="0.2">
      <c r="A3208" s="130">
        <v>511000</v>
      </c>
      <c r="B3208" s="128" t="s">
        <v>154</v>
      </c>
      <c r="C3208" s="138">
        <f>C3209+0</f>
        <v>8000</v>
      </c>
      <c r="D3208" s="138">
        <f>D3209+0</f>
        <v>0</v>
      </c>
    </row>
    <row r="3209" spans="1:4" s="97" customFormat="1" x14ac:dyDescent="0.2">
      <c r="A3209" s="141">
        <v>511300</v>
      </c>
      <c r="B3209" s="121" t="s">
        <v>157</v>
      </c>
      <c r="C3209" s="127">
        <v>8000</v>
      </c>
      <c r="D3209" s="127">
        <v>0</v>
      </c>
    </row>
    <row r="3210" spans="1:4" s="139" customFormat="1" ht="46.5" x14ac:dyDescent="0.2">
      <c r="A3210" s="130">
        <v>516000</v>
      </c>
      <c r="B3210" s="128" t="s">
        <v>164</v>
      </c>
      <c r="C3210" s="138">
        <f>C3211</f>
        <v>2000</v>
      </c>
      <c r="D3210" s="138">
        <f>D3211</f>
        <v>0</v>
      </c>
    </row>
    <row r="3211" spans="1:4" s="97" customFormat="1" ht="46.5" x14ac:dyDescent="0.2">
      <c r="A3211" s="120">
        <v>516100</v>
      </c>
      <c r="B3211" s="121" t="s">
        <v>164</v>
      </c>
      <c r="C3211" s="127">
        <v>2000</v>
      </c>
      <c r="D3211" s="127">
        <v>0</v>
      </c>
    </row>
    <row r="3212" spans="1:4" s="139" customFormat="1" x14ac:dyDescent="0.2">
      <c r="A3212" s="130">
        <v>630000</v>
      </c>
      <c r="B3212" s="128" t="s">
        <v>194</v>
      </c>
      <c r="C3212" s="138">
        <f>C3213+C3215</f>
        <v>10000</v>
      </c>
      <c r="D3212" s="138">
        <f>D3213+D3215</f>
        <v>4000</v>
      </c>
    </row>
    <row r="3213" spans="1:4" s="139" customFormat="1" x14ac:dyDescent="0.2">
      <c r="A3213" s="130">
        <v>631000</v>
      </c>
      <c r="B3213" s="128" t="s">
        <v>126</v>
      </c>
      <c r="C3213" s="138">
        <f>0+C3214</f>
        <v>0</v>
      </c>
      <c r="D3213" s="138">
        <f>0+D3214</f>
        <v>4000</v>
      </c>
    </row>
    <row r="3214" spans="1:4" s="97" customFormat="1" x14ac:dyDescent="0.2">
      <c r="A3214" s="141">
        <v>631200</v>
      </c>
      <c r="B3214" s="121" t="s">
        <v>197</v>
      </c>
      <c r="C3214" s="127">
        <v>0</v>
      </c>
      <c r="D3214" s="127">
        <v>4000</v>
      </c>
    </row>
    <row r="3215" spans="1:4" s="139" customFormat="1" ht="46.5" x14ac:dyDescent="0.2">
      <c r="A3215" s="130">
        <v>638000</v>
      </c>
      <c r="B3215" s="128" t="s">
        <v>127</v>
      </c>
      <c r="C3215" s="138">
        <f>C3216</f>
        <v>10000</v>
      </c>
      <c r="D3215" s="138">
        <f>D3216</f>
        <v>0</v>
      </c>
    </row>
    <row r="3216" spans="1:4" s="97" customFormat="1" x14ac:dyDescent="0.2">
      <c r="A3216" s="120">
        <v>638100</v>
      </c>
      <c r="B3216" s="121" t="s">
        <v>199</v>
      </c>
      <c r="C3216" s="127">
        <v>10000</v>
      </c>
      <c r="D3216" s="127">
        <v>0</v>
      </c>
    </row>
    <row r="3217" spans="1:4" s="97" customFormat="1" x14ac:dyDescent="0.2">
      <c r="A3217" s="142"/>
      <c r="B3217" s="133" t="s">
        <v>236</v>
      </c>
      <c r="C3217" s="140">
        <f>C3190+C3207+C3212</f>
        <v>1513500</v>
      </c>
      <c r="D3217" s="140">
        <f>D3190+D3207+D3212</f>
        <v>4000</v>
      </c>
    </row>
    <row r="3218" spans="1:4" s="97" customFormat="1" x14ac:dyDescent="0.2">
      <c r="A3218" s="108"/>
      <c r="B3218" s="109"/>
      <c r="C3218" s="110"/>
      <c r="D3218" s="110"/>
    </row>
    <row r="3219" spans="1:4" s="97" customFormat="1" x14ac:dyDescent="0.2">
      <c r="A3219" s="118"/>
      <c r="B3219" s="109"/>
      <c r="C3219" s="110"/>
      <c r="D3219" s="110"/>
    </row>
    <row r="3220" spans="1:4" s="97" customFormat="1" x14ac:dyDescent="0.2">
      <c r="A3220" s="120" t="s">
        <v>649</v>
      </c>
      <c r="B3220" s="128"/>
      <c r="C3220" s="137"/>
      <c r="D3220" s="137"/>
    </row>
    <row r="3221" spans="1:4" s="97" customFormat="1" x14ac:dyDescent="0.2">
      <c r="A3221" s="120" t="s">
        <v>249</v>
      </c>
      <c r="B3221" s="128"/>
      <c r="C3221" s="137"/>
      <c r="D3221" s="137"/>
    </row>
    <row r="3222" spans="1:4" s="97" customFormat="1" x14ac:dyDescent="0.2">
      <c r="A3222" s="120" t="s">
        <v>416</v>
      </c>
      <c r="B3222" s="128"/>
      <c r="C3222" s="137"/>
      <c r="D3222" s="137"/>
    </row>
    <row r="3223" spans="1:4" s="97" customFormat="1" x14ac:dyDescent="0.2">
      <c r="A3223" s="120" t="s">
        <v>530</v>
      </c>
      <c r="B3223" s="128"/>
      <c r="C3223" s="137"/>
      <c r="D3223" s="137"/>
    </row>
    <row r="3224" spans="1:4" s="97" customFormat="1" x14ac:dyDescent="0.2">
      <c r="A3224" s="120"/>
      <c r="B3224" s="122"/>
      <c r="C3224" s="110"/>
      <c r="D3224" s="110"/>
    </row>
    <row r="3225" spans="1:4" s="97" customFormat="1" x14ac:dyDescent="0.2">
      <c r="A3225" s="130">
        <v>410000</v>
      </c>
      <c r="B3225" s="124" t="s">
        <v>87</v>
      </c>
      <c r="C3225" s="138">
        <f t="shared" ref="C3225" si="414">C3226+C3231</f>
        <v>3452000</v>
      </c>
      <c r="D3225" s="138">
        <f t="shared" ref="D3225" si="415">D3226+D3231</f>
        <v>0</v>
      </c>
    </row>
    <row r="3226" spans="1:4" s="97" customFormat="1" x14ac:dyDescent="0.2">
      <c r="A3226" s="130">
        <v>411000</v>
      </c>
      <c r="B3226" s="124" t="s">
        <v>204</v>
      </c>
      <c r="C3226" s="138">
        <f t="shared" ref="C3226" si="416">SUM(C3227:C3230)</f>
        <v>3119200</v>
      </c>
      <c r="D3226" s="138">
        <f t="shared" ref="D3226" si="417">SUM(D3227:D3230)</f>
        <v>0</v>
      </c>
    </row>
    <row r="3227" spans="1:4" s="97" customFormat="1" x14ac:dyDescent="0.2">
      <c r="A3227" s="120">
        <v>411100</v>
      </c>
      <c r="B3227" s="121" t="s">
        <v>88</v>
      </c>
      <c r="C3227" s="127">
        <v>2870000</v>
      </c>
      <c r="D3227" s="127">
        <v>0</v>
      </c>
    </row>
    <row r="3228" spans="1:4" s="97" customFormat="1" ht="46.5" x14ac:dyDescent="0.2">
      <c r="A3228" s="120">
        <v>411200</v>
      </c>
      <c r="B3228" s="121" t="s">
        <v>217</v>
      </c>
      <c r="C3228" s="127">
        <v>115500</v>
      </c>
      <c r="D3228" s="127">
        <v>0</v>
      </c>
    </row>
    <row r="3229" spans="1:4" s="97" customFormat="1" ht="46.5" x14ac:dyDescent="0.2">
      <c r="A3229" s="120">
        <v>411300</v>
      </c>
      <c r="B3229" s="121" t="s">
        <v>89</v>
      </c>
      <c r="C3229" s="127">
        <v>110000</v>
      </c>
      <c r="D3229" s="127">
        <v>0</v>
      </c>
    </row>
    <row r="3230" spans="1:4" s="97" customFormat="1" x14ac:dyDescent="0.2">
      <c r="A3230" s="120">
        <v>411400</v>
      </c>
      <c r="B3230" s="121" t="s">
        <v>90</v>
      </c>
      <c r="C3230" s="127">
        <v>23700</v>
      </c>
      <c r="D3230" s="127">
        <v>0</v>
      </c>
    </row>
    <row r="3231" spans="1:4" s="97" customFormat="1" x14ac:dyDescent="0.2">
      <c r="A3231" s="130">
        <v>412000</v>
      </c>
      <c r="B3231" s="128" t="s">
        <v>209</v>
      </c>
      <c r="C3231" s="138">
        <f>SUM(C3232:C3242)</f>
        <v>332800</v>
      </c>
      <c r="D3231" s="138">
        <f>SUM(D3232:D3242)</f>
        <v>0</v>
      </c>
    </row>
    <row r="3232" spans="1:4" s="97" customFormat="1" ht="46.5" x14ac:dyDescent="0.2">
      <c r="A3232" s="120">
        <v>412200</v>
      </c>
      <c r="B3232" s="121" t="s">
        <v>218</v>
      </c>
      <c r="C3232" s="127">
        <v>200000</v>
      </c>
      <c r="D3232" s="127">
        <v>0</v>
      </c>
    </row>
    <row r="3233" spans="1:4" s="97" customFormat="1" x14ac:dyDescent="0.2">
      <c r="A3233" s="120">
        <v>412300</v>
      </c>
      <c r="B3233" s="121" t="s">
        <v>92</v>
      </c>
      <c r="C3233" s="127">
        <v>42000</v>
      </c>
      <c r="D3233" s="127">
        <v>0</v>
      </c>
    </row>
    <row r="3234" spans="1:4" s="97" customFormat="1" x14ac:dyDescent="0.2">
      <c r="A3234" s="120">
        <v>412500</v>
      </c>
      <c r="B3234" s="121" t="s">
        <v>94</v>
      </c>
      <c r="C3234" s="127">
        <v>9000</v>
      </c>
      <c r="D3234" s="127">
        <v>0</v>
      </c>
    </row>
    <row r="3235" spans="1:4" s="97" customFormat="1" x14ac:dyDescent="0.2">
      <c r="A3235" s="120">
        <v>412600</v>
      </c>
      <c r="B3235" s="121" t="s">
        <v>219</v>
      </c>
      <c r="C3235" s="127">
        <v>9000</v>
      </c>
      <c r="D3235" s="127">
        <v>0</v>
      </c>
    </row>
    <row r="3236" spans="1:4" s="97" customFormat="1" x14ac:dyDescent="0.2">
      <c r="A3236" s="120">
        <v>412700</v>
      </c>
      <c r="B3236" s="121" t="s">
        <v>206</v>
      </c>
      <c r="C3236" s="127">
        <v>21700</v>
      </c>
      <c r="D3236" s="127">
        <v>0</v>
      </c>
    </row>
    <row r="3237" spans="1:4" s="97" customFormat="1" x14ac:dyDescent="0.2">
      <c r="A3237" s="120">
        <v>412900</v>
      </c>
      <c r="B3237" s="129" t="s">
        <v>531</v>
      </c>
      <c r="C3237" s="127">
        <v>2000</v>
      </c>
      <c r="D3237" s="127">
        <v>0</v>
      </c>
    </row>
    <row r="3238" spans="1:4" s="97" customFormat="1" x14ac:dyDescent="0.2">
      <c r="A3238" s="120">
        <v>412900</v>
      </c>
      <c r="B3238" s="129" t="s">
        <v>299</v>
      </c>
      <c r="C3238" s="127">
        <v>36000</v>
      </c>
      <c r="D3238" s="127">
        <v>0</v>
      </c>
    </row>
    <row r="3239" spans="1:4" s="97" customFormat="1" x14ac:dyDescent="0.2">
      <c r="A3239" s="120">
        <v>412900</v>
      </c>
      <c r="B3239" s="129" t="s">
        <v>316</v>
      </c>
      <c r="C3239" s="127">
        <v>1100</v>
      </c>
      <c r="D3239" s="127">
        <v>0</v>
      </c>
    </row>
    <row r="3240" spans="1:4" s="97" customFormat="1" ht="46.5" x14ac:dyDescent="0.2">
      <c r="A3240" s="120">
        <v>412900</v>
      </c>
      <c r="B3240" s="129" t="s">
        <v>317</v>
      </c>
      <c r="C3240" s="127">
        <v>5000</v>
      </c>
      <c r="D3240" s="127">
        <v>0</v>
      </c>
    </row>
    <row r="3241" spans="1:4" s="97" customFormat="1" ht="46.5" x14ac:dyDescent="0.2">
      <c r="A3241" s="120">
        <v>412900</v>
      </c>
      <c r="B3241" s="129" t="s">
        <v>318</v>
      </c>
      <c r="C3241" s="127">
        <v>5000</v>
      </c>
      <c r="D3241" s="127">
        <v>0</v>
      </c>
    </row>
    <row r="3242" spans="1:4" s="97" customFormat="1" x14ac:dyDescent="0.2">
      <c r="A3242" s="120">
        <v>412900</v>
      </c>
      <c r="B3242" s="121" t="s">
        <v>301</v>
      </c>
      <c r="C3242" s="127">
        <v>2000</v>
      </c>
      <c r="D3242" s="127">
        <v>0</v>
      </c>
    </row>
    <row r="3243" spans="1:4" s="97" customFormat="1" x14ac:dyDescent="0.2">
      <c r="A3243" s="130">
        <v>510000</v>
      </c>
      <c r="B3243" s="128" t="s">
        <v>153</v>
      </c>
      <c r="C3243" s="138">
        <f>C3244</f>
        <v>10000</v>
      </c>
      <c r="D3243" s="138">
        <f>D3244</f>
        <v>0</v>
      </c>
    </row>
    <row r="3244" spans="1:4" s="97" customFormat="1" x14ac:dyDescent="0.2">
      <c r="A3244" s="130">
        <v>511000</v>
      </c>
      <c r="B3244" s="128" t="s">
        <v>154</v>
      </c>
      <c r="C3244" s="138">
        <f>SUM(C3245:C3245)</f>
        <v>10000</v>
      </c>
      <c r="D3244" s="138">
        <f>SUM(D3245:D3245)</f>
        <v>0</v>
      </c>
    </row>
    <row r="3245" spans="1:4" s="97" customFormat="1" x14ac:dyDescent="0.2">
      <c r="A3245" s="120">
        <v>511300</v>
      </c>
      <c r="B3245" s="121" t="s">
        <v>157</v>
      </c>
      <c r="C3245" s="127">
        <v>10000</v>
      </c>
      <c r="D3245" s="127">
        <v>0</v>
      </c>
    </row>
    <row r="3246" spans="1:4" s="139" customFormat="1" x14ac:dyDescent="0.2">
      <c r="A3246" s="130">
        <v>630000</v>
      </c>
      <c r="B3246" s="128" t="s">
        <v>194</v>
      </c>
      <c r="C3246" s="138">
        <f>C3247+C3249</f>
        <v>140000</v>
      </c>
      <c r="D3246" s="138">
        <f>D3247+D3249</f>
        <v>8500000</v>
      </c>
    </row>
    <row r="3247" spans="1:4" s="139" customFormat="1" x14ac:dyDescent="0.2">
      <c r="A3247" s="130">
        <v>631000</v>
      </c>
      <c r="B3247" s="128" t="s">
        <v>126</v>
      </c>
      <c r="C3247" s="138">
        <f>0+C3248</f>
        <v>0</v>
      </c>
      <c r="D3247" s="138">
        <f>0+D3248</f>
        <v>8500000</v>
      </c>
    </row>
    <row r="3248" spans="1:4" s="97" customFormat="1" x14ac:dyDescent="0.2">
      <c r="A3248" s="141">
        <v>631200</v>
      </c>
      <c r="B3248" s="121" t="s">
        <v>197</v>
      </c>
      <c r="C3248" s="127">
        <v>0</v>
      </c>
      <c r="D3248" s="127">
        <v>8500000</v>
      </c>
    </row>
    <row r="3249" spans="1:4" s="139" customFormat="1" ht="46.5" x14ac:dyDescent="0.2">
      <c r="A3249" s="130">
        <v>638000</v>
      </c>
      <c r="B3249" s="128" t="s">
        <v>127</v>
      </c>
      <c r="C3249" s="138">
        <f>C3250</f>
        <v>140000</v>
      </c>
      <c r="D3249" s="138">
        <f>D3250</f>
        <v>0</v>
      </c>
    </row>
    <row r="3250" spans="1:4" s="97" customFormat="1" x14ac:dyDescent="0.2">
      <c r="A3250" s="120">
        <v>638100</v>
      </c>
      <c r="B3250" s="121" t="s">
        <v>199</v>
      </c>
      <c r="C3250" s="127">
        <v>140000</v>
      </c>
      <c r="D3250" s="127">
        <v>0</v>
      </c>
    </row>
    <row r="3251" spans="1:4" s="97" customFormat="1" x14ac:dyDescent="0.2">
      <c r="A3251" s="142"/>
      <c r="B3251" s="133" t="s">
        <v>236</v>
      </c>
      <c r="C3251" s="140">
        <f>C3225+C3243+C3246</f>
        <v>3602000</v>
      </c>
      <c r="D3251" s="140">
        <f>D3225+D3243+D3246</f>
        <v>8500000</v>
      </c>
    </row>
    <row r="3252" spans="1:4" s="97" customFormat="1" x14ac:dyDescent="0.2">
      <c r="A3252" s="118"/>
      <c r="B3252" s="121"/>
      <c r="C3252" s="137"/>
      <c r="D3252" s="137"/>
    </row>
    <row r="3253" spans="1:4" s="97" customFormat="1" x14ac:dyDescent="0.2">
      <c r="A3253" s="118"/>
      <c r="B3253" s="109"/>
      <c r="C3253" s="110"/>
      <c r="D3253" s="110"/>
    </row>
    <row r="3254" spans="1:4" s="97" customFormat="1" x14ac:dyDescent="0.2">
      <c r="A3254" s="120" t="s">
        <v>650</v>
      </c>
      <c r="B3254" s="128"/>
      <c r="C3254" s="137"/>
      <c r="D3254" s="137"/>
    </row>
    <row r="3255" spans="1:4" s="97" customFormat="1" x14ac:dyDescent="0.2">
      <c r="A3255" s="120" t="s">
        <v>249</v>
      </c>
      <c r="B3255" s="128"/>
      <c r="C3255" s="137"/>
      <c r="D3255" s="137"/>
    </row>
    <row r="3256" spans="1:4" s="97" customFormat="1" x14ac:dyDescent="0.2">
      <c r="A3256" s="120" t="s">
        <v>417</v>
      </c>
      <c r="B3256" s="128"/>
      <c r="C3256" s="137"/>
      <c r="D3256" s="137"/>
    </row>
    <row r="3257" spans="1:4" s="97" customFormat="1" x14ac:dyDescent="0.2">
      <c r="A3257" s="120" t="s">
        <v>530</v>
      </c>
      <c r="B3257" s="128"/>
      <c r="C3257" s="137"/>
      <c r="D3257" s="137"/>
    </row>
    <row r="3258" spans="1:4" s="97" customFormat="1" x14ac:dyDescent="0.2">
      <c r="A3258" s="120"/>
      <c r="B3258" s="122"/>
      <c r="C3258" s="110"/>
      <c r="D3258" s="110"/>
    </row>
    <row r="3259" spans="1:4" s="97" customFormat="1" x14ac:dyDescent="0.2">
      <c r="A3259" s="130">
        <v>410000</v>
      </c>
      <c r="B3259" s="124" t="s">
        <v>87</v>
      </c>
      <c r="C3259" s="138">
        <f>C3260+C3265+C3277</f>
        <v>1035000</v>
      </c>
      <c r="D3259" s="138">
        <f>D3260+D3265+D3277</f>
        <v>0</v>
      </c>
    </row>
    <row r="3260" spans="1:4" s="97" customFormat="1" x14ac:dyDescent="0.2">
      <c r="A3260" s="130">
        <v>411000</v>
      </c>
      <c r="B3260" s="124" t="s">
        <v>204</v>
      </c>
      <c r="C3260" s="138">
        <f t="shared" ref="C3260" si="418">SUM(C3261:C3264)</f>
        <v>904200</v>
      </c>
      <c r="D3260" s="138">
        <f t="shared" ref="D3260" si="419">SUM(D3261:D3264)</f>
        <v>0</v>
      </c>
    </row>
    <row r="3261" spans="1:4" s="97" customFormat="1" x14ac:dyDescent="0.2">
      <c r="A3261" s="120">
        <v>411100</v>
      </c>
      <c r="B3261" s="121" t="s">
        <v>88</v>
      </c>
      <c r="C3261" s="127">
        <v>830000</v>
      </c>
      <c r="D3261" s="127">
        <v>0</v>
      </c>
    </row>
    <row r="3262" spans="1:4" s="97" customFormat="1" ht="46.5" x14ac:dyDescent="0.2">
      <c r="A3262" s="120">
        <v>411200</v>
      </c>
      <c r="B3262" s="121" t="s">
        <v>217</v>
      </c>
      <c r="C3262" s="127">
        <v>39600</v>
      </c>
      <c r="D3262" s="127">
        <v>0</v>
      </c>
    </row>
    <row r="3263" spans="1:4" s="97" customFormat="1" ht="46.5" x14ac:dyDescent="0.2">
      <c r="A3263" s="120">
        <v>411300</v>
      </c>
      <c r="B3263" s="121" t="s">
        <v>89</v>
      </c>
      <c r="C3263" s="127">
        <v>19600</v>
      </c>
      <c r="D3263" s="127">
        <v>0</v>
      </c>
    </row>
    <row r="3264" spans="1:4" s="97" customFormat="1" x14ac:dyDescent="0.2">
      <c r="A3264" s="120">
        <v>411400</v>
      </c>
      <c r="B3264" s="121" t="s">
        <v>90</v>
      </c>
      <c r="C3264" s="127">
        <v>15000</v>
      </c>
      <c r="D3264" s="127">
        <v>0</v>
      </c>
    </row>
    <row r="3265" spans="1:4" s="97" customFormat="1" x14ac:dyDescent="0.2">
      <c r="A3265" s="130">
        <v>412000</v>
      </c>
      <c r="B3265" s="128" t="s">
        <v>209</v>
      </c>
      <c r="C3265" s="138">
        <f>SUM(C3266:C3276)</f>
        <v>130300</v>
      </c>
      <c r="D3265" s="138">
        <f>SUM(D3266:D3276)</f>
        <v>0</v>
      </c>
    </row>
    <row r="3266" spans="1:4" s="97" customFormat="1" ht="46.5" x14ac:dyDescent="0.2">
      <c r="A3266" s="120">
        <v>412200</v>
      </c>
      <c r="B3266" s="121" t="s">
        <v>218</v>
      </c>
      <c r="C3266" s="127">
        <v>86000</v>
      </c>
      <c r="D3266" s="127">
        <v>0</v>
      </c>
    </row>
    <row r="3267" spans="1:4" s="97" customFormat="1" x14ac:dyDescent="0.2">
      <c r="A3267" s="120">
        <v>412300</v>
      </c>
      <c r="B3267" s="121" t="s">
        <v>92</v>
      </c>
      <c r="C3267" s="127">
        <v>15000</v>
      </c>
      <c r="D3267" s="127">
        <v>0</v>
      </c>
    </row>
    <row r="3268" spans="1:4" s="97" customFormat="1" x14ac:dyDescent="0.2">
      <c r="A3268" s="120">
        <v>412500</v>
      </c>
      <c r="B3268" s="121" t="s">
        <v>94</v>
      </c>
      <c r="C3268" s="127">
        <v>4000</v>
      </c>
      <c r="D3268" s="127">
        <v>0</v>
      </c>
    </row>
    <row r="3269" spans="1:4" s="97" customFormat="1" x14ac:dyDescent="0.2">
      <c r="A3269" s="120">
        <v>412600</v>
      </c>
      <c r="B3269" s="121" t="s">
        <v>219</v>
      </c>
      <c r="C3269" s="127">
        <v>3999.9999999999995</v>
      </c>
      <c r="D3269" s="127">
        <v>0</v>
      </c>
    </row>
    <row r="3270" spans="1:4" s="97" customFormat="1" x14ac:dyDescent="0.2">
      <c r="A3270" s="120">
        <v>412700</v>
      </c>
      <c r="B3270" s="121" t="s">
        <v>206</v>
      </c>
      <c r="C3270" s="127">
        <v>15000</v>
      </c>
      <c r="D3270" s="127">
        <v>0</v>
      </c>
    </row>
    <row r="3271" spans="1:4" s="97" customFormat="1" x14ac:dyDescent="0.2">
      <c r="A3271" s="120">
        <v>412900</v>
      </c>
      <c r="B3271" s="129" t="s">
        <v>531</v>
      </c>
      <c r="C3271" s="127">
        <v>900</v>
      </c>
      <c r="D3271" s="127">
        <v>0</v>
      </c>
    </row>
    <row r="3272" spans="1:4" s="97" customFormat="1" x14ac:dyDescent="0.2">
      <c r="A3272" s="120">
        <v>412900</v>
      </c>
      <c r="B3272" s="129" t="s">
        <v>299</v>
      </c>
      <c r="C3272" s="127">
        <v>2000</v>
      </c>
      <c r="D3272" s="127">
        <v>0</v>
      </c>
    </row>
    <row r="3273" spans="1:4" s="97" customFormat="1" x14ac:dyDescent="0.2">
      <c r="A3273" s="120">
        <v>412900</v>
      </c>
      <c r="B3273" s="129" t="s">
        <v>316</v>
      </c>
      <c r="C3273" s="127">
        <v>1000</v>
      </c>
      <c r="D3273" s="127">
        <v>0</v>
      </c>
    </row>
    <row r="3274" spans="1:4" s="97" customFormat="1" ht="46.5" x14ac:dyDescent="0.2">
      <c r="A3274" s="120">
        <v>412900</v>
      </c>
      <c r="B3274" s="129" t="s">
        <v>317</v>
      </c>
      <c r="C3274" s="127">
        <v>800</v>
      </c>
      <c r="D3274" s="127">
        <v>0</v>
      </c>
    </row>
    <row r="3275" spans="1:4" s="97" customFormat="1" ht="46.5" x14ac:dyDescent="0.2">
      <c r="A3275" s="120">
        <v>412900</v>
      </c>
      <c r="B3275" s="129" t="s">
        <v>318</v>
      </c>
      <c r="C3275" s="127">
        <v>1500</v>
      </c>
      <c r="D3275" s="127">
        <v>0</v>
      </c>
    </row>
    <row r="3276" spans="1:4" s="97" customFormat="1" x14ac:dyDescent="0.2">
      <c r="A3276" s="120">
        <v>412900</v>
      </c>
      <c r="B3276" s="121" t="s">
        <v>301</v>
      </c>
      <c r="C3276" s="127">
        <v>100.00000000000001</v>
      </c>
      <c r="D3276" s="127">
        <v>0</v>
      </c>
    </row>
    <row r="3277" spans="1:4" s="139" customFormat="1" x14ac:dyDescent="0.2">
      <c r="A3277" s="130">
        <v>413000</v>
      </c>
      <c r="B3277" s="128" t="s">
        <v>210</v>
      </c>
      <c r="C3277" s="138">
        <f>C3278</f>
        <v>500</v>
      </c>
      <c r="D3277" s="138">
        <f>D3278</f>
        <v>0</v>
      </c>
    </row>
    <row r="3278" spans="1:4" s="97" customFormat="1" x14ac:dyDescent="0.2">
      <c r="A3278" s="120">
        <v>413900</v>
      </c>
      <c r="B3278" s="121" t="s">
        <v>99</v>
      </c>
      <c r="C3278" s="127">
        <v>500</v>
      </c>
      <c r="D3278" s="127">
        <v>0</v>
      </c>
    </row>
    <row r="3279" spans="1:4" s="97" customFormat="1" x14ac:dyDescent="0.2">
      <c r="A3279" s="130">
        <v>510000</v>
      </c>
      <c r="B3279" s="128" t="s">
        <v>153</v>
      </c>
      <c r="C3279" s="138">
        <f>C3280+0</f>
        <v>5000</v>
      </c>
      <c r="D3279" s="138">
        <f>D3280+0</f>
        <v>0</v>
      </c>
    </row>
    <row r="3280" spans="1:4" s="97" customFormat="1" x14ac:dyDescent="0.2">
      <c r="A3280" s="130">
        <v>511000</v>
      </c>
      <c r="B3280" s="128" t="s">
        <v>154</v>
      </c>
      <c r="C3280" s="138">
        <f>SUM(C3281:C3281)</f>
        <v>5000</v>
      </c>
      <c r="D3280" s="138">
        <f>SUM(D3281:D3281)</f>
        <v>0</v>
      </c>
    </row>
    <row r="3281" spans="1:4" s="97" customFormat="1" x14ac:dyDescent="0.2">
      <c r="A3281" s="120">
        <v>511300</v>
      </c>
      <c r="B3281" s="121" t="s">
        <v>157</v>
      </c>
      <c r="C3281" s="127">
        <v>5000</v>
      </c>
      <c r="D3281" s="127">
        <v>0</v>
      </c>
    </row>
    <row r="3282" spans="1:4" s="139" customFormat="1" x14ac:dyDescent="0.2">
      <c r="A3282" s="130">
        <v>630000</v>
      </c>
      <c r="B3282" s="128" t="s">
        <v>194</v>
      </c>
      <c r="C3282" s="138">
        <f>C3283+C3285</f>
        <v>19999.999999999996</v>
      </c>
      <c r="D3282" s="138">
        <f>D3283+D3285</f>
        <v>1800000</v>
      </c>
    </row>
    <row r="3283" spans="1:4" s="139" customFormat="1" x14ac:dyDescent="0.2">
      <c r="A3283" s="130">
        <v>631000</v>
      </c>
      <c r="B3283" s="128" t="s">
        <v>126</v>
      </c>
      <c r="C3283" s="138">
        <f>0+C3284</f>
        <v>0</v>
      </c>
      <c r="D3283" s="138">
        <f>0+D3284</f>
        <v>1800000</v>
      </c>
    </row>
    <row r="3284" spans="1:4" s="97" customFormat="1" x14ac:dyDescent="0.2">
      <c r="A3284" s="141">
        <v>631200</v>
      </c>
      <c r="B3284" s="121" t="s">
        <v>197</v>
      </c>
      <c r="C3284" s="127">
        <v>0</v>
      </c>
      <c r="D3284" s="127">
        <v>1800000</v>
      </c>
    </row>
    <row r="3285" spans="1:4" s="139" customFormat="1" ht="46.5" x14ac:dyDescent="0.2">
      <c r="A3285" s="130">
        <v>638000</v>
      </c>
      <c r="B3285" s="128" t="s">
        <v>127</v>
      </c>
      <c r="C3285" s="138">
        <f>C3286</f>
        <v>19999.999999999996</v>
      </c>
      <c r="D3285" s="138">
        <f>D3286</f>
        <v>0</v>
      </c>
    </row>
    <row r="3286" spans="1:4" s="97" customFormat="1" x14ac:dyDescent="0.2">
      <c r="A3286" s="120">
        <v>638100</v>
      </c>
      <c r="B3286" s="121" t="s">
        <v>199</v>
      </c>
      <c r="C3286" s="127">
        <v>19999.999999999996</v>
      </c>
      <c r="D3286" s="127">
        <v>0</v>
      </c>
    </row>
    <row r="3287" spans="1:4" s="97" customFormat="1" x14ac:dyDescent="0.2">
      <c r="A3287" s="142"/>
      <c r="B3287" s="133" t="s">
        <v>236</v>
      </c>
      <c r="C3287" s="140">
        <f>C3259+C3279+C3282</f>
        <v>1060000</v>
      </c>
      <c r="D3287" s="140">
        <f>D3259+D3279+D3282</f>
        <v>1800000</v>
      </c>
    </row>
    <row r="3288" spans="1:4" s="97" customFormat="1" x14ac:dyDescent="0.2">
      <c r="A3288" s="118"/>
      <c r="B3288" s="121"/>
      <c r="C3288" s="137"/>
      <c r="D3288" s="137"/>
    </row>
    <row r="3289" spans="1:4" s="97" customFormat="1" x14ac:dyDescent="0.2">
      <c r="A3289" s="118"/>
      <c r="B3289" s="109"/>
      <c r="C3289" s="110"/>
      <c r="D3289" s="110"/>
    </row>
    <row r="3290" spans="1:4" s="97" customFormat="1" x14ac:dyDescent="0.2">
      <c r="A3290" s="120" t="s">
        <v>651</v>
      </c>
      <c r="B3290" s="128"/>
      <c r="C3290" s="137"/>
      <c r="D3290" s="137"/>
    </row>
    <row r="3291" spans="1:4" s="97" customFormat="1" x14ac:dyDescent="0.2">
      <c r="A3291" s="120" t="s">
        <v>249</v>
      </c>
      <c r="B3291" s="128"/>
      <c r="C3291" s="137"/>
      <c r="D3291" s="137"/>
    </row>
    <row r="3292" spans="1:4" s="97" customFormat="1" x14ac:dyDescent="0.2">
      <c r="A3292" s="120" t="s">
        <v>418</v>
      </c>
      <c r="B3292" s="128"/>
      <c r="C3292" s="137"/>
      <c r="D3292" s="137"/>
    </row>
    <row r="3293" spans="1:4" s="97" customFormat="1" x14ac:dyDescent="0.2">
      <c r="A3293" s="120" t="s">
        <v>530</v>
      </c>
      <c r="B3293" s="128"/>
      <c r="C3293" s="137"/>
      <c r="D3293" s="137"/>
    </row>
    <row r="3294" spans="1:4" s="97" customFormat="1" x14ac:dyDescent="0.2">
      <c r="A3294" s="120"/>
      <c r="B3294" s="122"/>
      <c r="C3294" s="110"/>
      <c r="D3294" s="110"/>
    </row>
    <row r="3295" spans="1:4" s="97" customFormat="1" x14ac:dyDescent="0.2">
      <c r="A3295" s="130">
        <v>410000</v>
      </c>
      <c r="B3295" s="124" t="s">
        <v>87</v>
      </c>
      <c r="C3295" s="138">
        <f t="shared" ref="C3295" si="420">C3296+C3301</f>
        <v>958300</v>
      </c>
      <c r="D3295" s="138">
        <f t="shared" ref="D3295" si="421">D3296+D3301</f>
        <v>0</v>
      </c>
    </row>
    <row r="3296" spans="1:4" s="97" customFormat="1" x14ac:dyDescent="0.2">
      <c r="A3296" s="130">
        <v>411000</v>
      </c>
      <c r="B3296" s="124" t="s">
        <v>204</v>
      </c>
      <c r="C3296" s="138">
        <f t="shared" ref="C3296" si="422">SUM(C3297:C3300)</f>
        <v>836000</v>
      </c>
      <c r="D3296" s="138">
        <f t="shared" ref="D3296" si="423">SUM(D3297:D3300)</f>
        <v>0</v>
      </c>
    </row>
    <row r="3297" spans="1:4" s="97" customFormat="1" x14ac:dyDescent="0.2">
      <c r="A3297" s="120">
        <v>411100</v>
      </c>
      <c r="B3297" s="121" t="s">
        <v>88</v>
      </c>
      <c r="C3297" s="127">
        <v>800000</v>
      </c>
      <c r="D3297" s="127">
        <v>0</v>
      </c>
    </row>
    <row r="3298" spans="1:4" s="97" customFormat="1" ht="46.5" x14ac:dyDescent="0.2">
      <c r="A3298" s="120">
        <v>411200</v>
      </c>
      <c r="B3298" s="121" t="s">
        <v>217</v>
      </c>
      <c r="C3298" s="127">
        <v>26000</v>
      </c>
      <c r="D3298" s="127">
        <v>0</v>
      </c>
    </row>
    <row r="3299" spans="1:4" s="97" customFormat="1" ht="46.5" x14ac:dyDescent="0.2">
      <c r="A3299" s="120">
        <v>411300</v>
      </c>
      <c r="B3299" s="121" t="s">
        <v>89</v>
      </c>
      <c r="C3299" s="127">
        <v>5799.9999999999964</v>
      </c>
      <c r="D3299" s="127">
        <v>0</v>
      </c>
    </row>
    <row r="3300" spans="1:4" s="97" customFormat="1" x14ac:dyDescent="0.2">
      <c r="A3300" s="120">
        <v>411400</v>
      </c>
      <c r="B3300" s="121" t="s">
        <v>90</v>
      </c>
      <c r="C3300" s="127">
        <v>4200</v>
      </c>
      <c r="D3300" s="127">
        <v>0</v>
      </c>
    </row>
    <row r="3301" spans="1:4" s="97" customFormat="1" x14ac:dyDescent="0.2">
      <c r="A3301" s="130">
        <v>412000</v>
      </c>
      <c r="B3301" s="128" t="s">
        <v>209</v>
      </c>
      <c r="C3301" s="138">
        <f>SUM(C3302:C3312)</f>
        <v>122300</v>
      </c>
      <c r="D3301" s="138">
        <f>SUM(D3302:D3312)</f>
        <v>0</v>
      </c>
    </row>
    <row r="3302" spans="1:4" s="97" customFormat="1" ht="46.5" x14ac:dyDescent="0.2">
      <c r="A3302" s="120">
        <v>412200</v>
      </c>
      <c r="B3302" s="121" t="s">
        <v>218</v>
      </c>
      <c r="C3302" s="127">
        <v>63000</v>
      </c>
      <c r="D3302" s="127">
        <v>0</v>
      </c>
    </row>
    <row r="3303" spans="1:4" s="97" customFormat="1" x14ac:dyDescent="0.2">
      <c r="A3303" s="120">
        <v>412300</v>
      </c>
      <c r="B3303" s="121" t="s">
        <v>92</v>
      </c>
      <c r="C3303" s="127">
        <v>20000</v>
      </c>
      <c r="D3303" s="127">
        <v>0</v>
      </c>
    </row>
    <row r="3304" spans="1:4" s="97" customFormat="1" x14ac:dyDescent="0.2">
      <c r="A3304" s="120">
        <v>412500</v>
      </c>
      <c r="B3304" s="121" t="s">
        <v>94</v>
      </c>
      <c r="C3304" s="127">
        <v>4000</v>
      </c>
      <c r="D3304" s="127">
        <v>0</v>
      </c>
    </row>
    <row r="3305" spans="1:4" s="97" customFormat="1" x14ac:dyDescent="0.2">
      <c r="A3305" s="120">
        <v>412600</v>
      </c>
      <c r="B3305" s="121" t="s">
        <v>219</v>
      </c>
      <c r="C3305" s="127">
        <v>10000</v>
      </c>
      <c r="D3305" s="127">
        <v>0</v>
      </c>
    </row>
    <row r="3306" spans="1:4" s="97" customFormat="1" x14ac:dyDescent="0.2">
      <c r="A3306" s="120">
        <v>412700</v>
      </c>
      <c r="B3306" s="121" t="s">
        <v>206</v>
      </c>
      <c r="C3306" s="127">
        <v>7200</v>
      </c>
      <c r="D3306" s="127">
        <v>0</v>
      </c>
    </row>
    <row r="3307" spans="1:4" s="97" customFormat="1" x14ac:dyDescent="0.2">
      <c r="A3307" s="120">
        <v>412900</v>
      </c>
      <c r="B3307" s="121" t="s">
        <v>531</v>
      </c>
      <c r="C3307" s="127">
        <v>1500</v>
      </c>
      <c r="D3307" s="127">
        <v>0</v>
      </c>
    </row>
    <row r="3308" spans="1:4" s="97" customFormat="1" x14ac:dyDescent="0.2">
      <c r="A3308" s="120">
        <v>412900</v>
      </c>
      <c r="B3308" s="129" t="s">
        <v>299</v>
      </c>
      <c r="C3308" s="127">
        <v>5000</v>
      </c>
      <c r="D3308" s="127">
        <v>0</v>
      </c>
    </row>
    <row r="3309" spans="1:4" s="97" customFormat="1" x14ac:dyDescent="0.2">
      <c r="A3309" s="120">
        <v>412900</v>
      </c>
      <c r="B3309" s="129" t="s">
        <v>316</v>
      </c>
      <c r="C3309" s="127">
        <v>0</v>
      </c>
      <c r="D3309" s="127">
        <v>0</v>
      </c>
    </row>
    <row r="3310" spans="1:4" s="97" customFormat="1" ht="46.5" x14ac:dyDescent="0.2">
      <c r="A3310" s="120">
        <v>412900</v>
      </c>
      <c r="B3310" s="129" t="s">
        <v>317</v>
      </c>
      <c r="C3310" s="127">
        <v>3800</v>
      </c>
      <c r="D3310" s="127">
        <v>0</v>
      </c>
    </row>
    <row r="3311" spans="1:4" s="97" customFormat="1" ht="46.5" x14ac:dyDescent="0.2">
      <c r="A3311" s="120">
        <v>412900</v>
      </c>
      <c r="B3311" s="129" t="s">
        <v>318</v>
      </c>
      <c r="C3311" s="127">
        <v>1800</v>
      </c>
      <c r="D3311" s="127">
        <v>0</v>
      </c>
    </row>
    <row r="3312" spans="1:4" s="97" customFormat="1" x14ac:dyDescent="0.2">
      <c r="A3312" s="120">
        <v>412900</v>
      </c>
      <c r="B3312" s="129" t="s">
        <v>301</v>
      </c>
      <c r="C3312" s="127">
        <v>6000</v>
      </c>
      <c r="D3312" s="127">
        <v>0</v>
      </c>
    </row>
    <row r="3313" spans="1:4" s="97" customFormat="1" x14ac:dyDescent="0.2">
      <c r="A3313" s="130">
        <v>510000</v>
      </c>
      <c r="B3313" s="128" t="s">
        <v>153</v>
      </c>
      <c r="C3313" s="138">
        <f>C3314+0+0</f>
        <v>5000</v>
      </c>
      <c r="D3313" s="138">
        <f>D3314+0+0</f>
        <v>0</v>
      </c>
    </row>
    <row r="3314" spans="1:4" s="97" customFormat="1" x14ac:dyDescent="0.2">
      <c r="A3314" s="130">
        <v>511000</v>
      </c>
      <c r="B3314" s="128" t="s">
        <v>154</v>
      </c>
      <c r="C3314" s="138">
        <f>SUM(C3315:C3315)</f>
        <v>5000</v>
      </c>
      <c r="D3314" s="138">
        <f>SUM(D3315:D3315)</f>
        <v>0</v>
      </c>
    </row>
    <row r="3315" spans="1:4" s="97" customFormat="1" x14ac:dyDescent="0.2">
      <c r="A3315" s="120">
        <v>511300</v>
      </c>
      <c r="B3315" s="121" t="s">
        <v>157</v>
      </c>
      <c r="C3315" s="127">
        <v>5000</v>
      </c>
      <c r="D3315" s="127">
        <v>0</v>
      </c>
    </row>
    <row r="3316" spans="1:4" s="139" customFormat="1" x14ac:dyDescent="0.2">
      <c r="A3316" s="130">
        <v>630000</v>
      </c>
      <c r="B3316" s="128" t="s">
        <v>194</v>
      </c>
      <c r="C3316" s="138">
        <f>C3317+0</f>
        <v>0</v>
      </c>
      <c r="D3316" s="138">
        <f>D3317+0</f>
        <v>40575800</v>
      </c>
    </row>
    <row r="3317" spans="1:4" s="139" customFormat="1" x14ac:dyDescent="0.2">
      <c r="A3317" s="130">
        <v>631000</v>
      </c>
      <c r="B3317" s="128" t="s">
        <v>126</v>
      </c>
      <c r="C3317" s="138">
        <f>0+C3318</f>
        <v>0</v>
      </c>
      <c r="D3317" s="138">
        <f>0+D3318</f>
        <v>40575800</v>
      </c>
    </row>
    <row r="3318" spans="1:4" s="97" customFormat="1" x14ac:dyDescent="0.2">
      <c r="A3318" s="141">
        <v>631200</v>
      </c>
      <c r="B3318" s="121" t="s">
        <v>197</v>
      </c>
      <c r="C3318" s="127">
        <v>0</v>
      </c>
      <c r="D3318" s="127">
        <v>40575800</v>
      </c>
    </row>
    <row r="3319" spans="1:4" s="97" customFormat="1" x14ac:dyDescent="0.2">
      <c r="A3319" s="142"/>
      <c r="B3319" s="133" t="s">
        <v>236</v>
      </c>
      <c r="C3319" s="140">
        <f>C3295+C3313+C3316</f>
        <v>963300</v>
      </c>
      <c r="D3319" s="140">
        <f>D3295+D3313+D3316</f>
        <v>40575800</v>
      </c>
    </row>
    <row r="3320" spans="1:4" s="97" customFormat="1" x14ac:dyDescent="0.2">
      <c r="A3320" s="118"/>
      <c r="B3320" s="121"/>
      <c r="C3320" s="137"/>
      <c r="D3320" s="137"/>
    </row>
    <row r="3321" spans="1:4" s="97" customFormat="1" x14ac:dyDescent="0.2">
      <c r="A3321" s="118"/>
      <c r="B3321" s="109"/>
      <c r="C3321" s="110"/>
      <c r="D3321" s="110"/>
    </row>
    <row r="3322" spans="1:4" s="97" customFormat="1" x14ac:dyDescent="0.2">
      <c r="A3322" s="120" t="s">
        <v>652</v>
      </c>
      <c r="B3322" s="128"/>
      <c r="C3322" s="137"/>
      <c r="D3322" s="137"/>
    </row>
    <row r="3323" spans="1:4" s="97" customFormat="1" x14ac:dyDescent="0.2">
      <c r="A3323" s="120" t="s">
        <v>249</v>
      </c>
      <c r="B3323" s="128"/>
      <c r="C3323" s="137"/>
      <c r="D3323" s="137"/>
    </row>
    <row r="3324" spans="1:4" s="97" customFormat="1" x14ac:dyDescent="0.2">
      <c r="A3324" s="120" t="s">
        <v>419</v>
      </c>
      <c r="B3324" s="128"/>
      <c r="C3324" s="137"/>
      <c r="D3324" s="137"/>
    </row>
    <row r="3325" spans="1:4" s="97" customFormat="1" x14ac:dyDescent="0.2">
      <c r="A3325" s="120" t="s">
        <v>530</v>
      </c>
      <c r="B3325" s="128"/>
      <c r="C3325" s="137"/>
      <c r="D3325" s="137"/>
    </row>
    <row r="3326" spans="1:4" s="97" customFormat="1" x14ac:dyDescent="0.2">
      <c r="A3326" s="120"/>
      <c r="B3326" s="122"/>
      <c r="C3326" s="110"/>
      <c r="D3326" s="110"/>
    </row>
    <row r="3327" spans="1:4" s="97" customFormat="1" x14ac:dyDescent="0.2">
      <c r="A3327" s="130">
        <v>410000</v>
      </c>
      <c r="B3327" s="124" t="s">
        <v>87</v>
      </c>
      <c r="C3327" s="138">
        <f t="shared" ref="C3327" si="424">C3328+C3333</f>
        <v>1109400</v>
      </c>
      <c r="D3327" s="138">
        <f t="shared" ref="D3327" si="425">D3328+D3333</f>
        <v>0</v>
      </c>
    </row>
    <row r="3328" spans="1:4" s="97" customFormat="1" x14ac:dyDescent="0.2">
      <c r="A3328" s="130">
        <v>411000</v>
      </c>
      <c r="B3328" s="124" t="s">
        <v>204</v>
      </c>
      <c r="C3328" s="138">
        <f t="shared" ref="C3328" si="426">SUM(C3329:C3332)</f>
        <v>1004200</v>
      </c>
      <c r="D3328" s="138">
        <f t="shared" ref="D3328" si="427">SUM(D3329:D3332)</f>
        <v>0</v>
      </c>
    </row>
    <row r="3329" spans="1:4" s="97" customFormat="1" x14ac:dyDescent="0.2">
      <c r="A3329" s="120">
        <v>411100</v>
      </c>
      <c r="B3329" s="121" t="s">
        <v>88</v>
      </c>
      <c r="C3329" s="127">
        <v>930000</v>
      </c>
      <c r="D3329" s="127">
        <v>0</v>
      </c>
    </row>
    <row r="3330" spans="1:4" s="97" customFormat="1" ht="46.5" x14ac:dyDescent="0.2">
      <c r="A3330" s="120">
        <v>411200</v>
      </c>
      <c r="B3330" s="121" t="s">
        <v>217</v>
      </c>
      <c r="C3330" s="127">
        <v>25000</v>
      </c>
      <c r="D3330" s="127">
        <v>0</v>
      </c>
    </row>
    <row r="3331" spans="1:4" s="97" customFormat="1" ht="46.5" x14ac:dyDescent="0.2">
      <c r="A3331" s="120">
        <v>411300</v>
      </c>
      <c r="B3331" s="121" t="s">
        <v>89</v>
      </c>
      <c r="C3331" s="127">
        <v>31900</v>
      </c>
      <c r="D3331" s="127">
        <v>0</v>
      </c>
    </row>
    <row r="3332" spans="1:4" s="97" customFormat="1" x14ac:dyDescent="0.2">
      <c r="A3332" s="120">
        <v>411400</v>
      </c>
      <c r="B3332" s="121" t="s">
        <v>90</v>
      </c>
      <c r="C3332" s="127">
        <v>17300.000000000036</v>
      </c>
      <c r="D3332" s="127">
        <v>0</v>
      </c>
    </row>
    <row r="3333" spans="1:4" s="97" customFormat="1" x14ac:dyDescent="0.2">
      <c r="A3333" s="130">
        <v>412000</v>
      </c>
      <c r="B3333" s="128" t="s">
        <v>209</v>
      </c>
      <c r="C3333" s="138">
        <f>SUM(C3334:C3342)</f>
        <v>105200</v>
      </c>
      <c r="D3333" s="138">
        <f>SUM(D3334:D3342)</f>
        <v>0</v>
      </c>
    </row>
    <row r="3334" spans="1:4" s="97" customFormat="1" ht="46.5" x14ac:dyDescent="0.2">
      <c r="A3334" s="120">
        <v>412200</v>
      </c>
      <c r="B3334" s="121" t="s">
        <v>218</v>
      </c>
      <c r="C3334" s="127">
        <v>50000</v>
      </c>
      <c r="D3334" s="127">
        <v>0</v>
      </c>
    </row>
    <row r="3335" spans="1:4" s="97" customFormat="1" x14ac:dyDescent="0.2">
      <c r="A3335" s="120">
        <v>412300</v>
      </c>
      <c r="B3335" s="121" t="s">
        <v>92</v>
      </c>
      <c r="C3335" s="127">
        <v>13000</v>
      </c>
      <c r="D3335" s="127">
        <v>0</v>
      </c>
    </row>
    <row r="3336" spans="1:4" s="97" customFormat="1" x14ac:dyDescent="0.2">
      <c r="A3336" s="120">
        <v>412500</v>
      </c>
      <c r="B3336" s="121" t="s">
        <v>94</v>
      </c>
      <c r="C3336" s="127">
        <v>5000</v>
      </c>
      <c r="D3336" s="127">
        <v>0</v>
      </c>
    </row>
    <row r="3337" spans="1:4" s="97" customFormat="1" x14ac:dyDescent="0.2">
      <c r="A3337" s="120">
        <v>412600</v>
      </c>
      <c r="B3337" s="121" t="s">
        <v>219</v>
      </c>
      <c r="C3337" s="127">
        <v>6500</v>
      </c>
      <c r="D3337" s="127">
        <v>0</v>
      </c>
    </row>
    <row r="3338" spans="1:4" s="97" customFormat="1" x14ac:dyDescent="0.2">
      <c r="A3338" s="120">
        <v>412700</v>
      </c>
      <c r="B3338" s="121" t="s">
        <v>206</v>
      </c>
      <c r="C3338" s="127">
        <v>26000</v>
      </c>
      <c r="D3338" s="127">
        <v>0</v>
      </c>
    </row>
    <row r="3339" spans="1:4" s="97" customFormat="1" x14ac:dyDescent="0.2">
      <c r="A3339" s="120">
        <v>412900</v>
      </c>
      <c r="B3339" s="129" t="s">
        <v>299</v>
      </c>
      <c r="C3339" s="127">
        <v>1200</v>
      </c>
      <c r="D3339" s="127">
        <v>0</v>
      </c>
    </row>
    <row r="3340" spans="1:4" s="97" customFormat="1" x14ac:dyDescent="0.2">
      <c r="A3340" s="120">
        <v>412900</v>
      </c>
      <c r="B3340" s="129" t="s">
        <v>316</v>
      </c>
      <c r="C3340" s="127">
        <v>500</v>
      </c>
      <c r="D3340" s="127">
        <v>0</v>
      </c>
    </row>
    <row r="3341" spans="1:4" s="97" customFormat="1" ht="46.5" x14ac:dyDescent="0.2">
      <c r="A3341" s="120">
        <v>412900</v>
      </c>
      <c r="B3341" s="129" t="s">
        <v>317</v>
      </c>
      <c r="C3341" s="127">
        <v>1000</v>
      </c>
      <c r="D3341" s="127">
        <v>0</v>
      </c>
    </row>
    <row r="3342" spans="1:4" s="97" customFormat="1" ht="46.5" x14ac:dyDescent="0.2">
      <c r="A3342" s="120">
        <v>412900</v>
      </c>
      <c r="B3342" s="129" t="s">
        <v>318</v>
      </c>
      <c r="C3342" s="127">
        <v>2000</v>
      </c>
      <c r="D3342" s="127">
        <v>0</v>
      </c>
    </row>
    <row r="3343" spans="1:4" s="139" customFormat="1" x14ac:dyDescent="0.2">
      <c r="A3343" s="130">
        <v>510000</v>
      </c>
      <c r="B3343" s="128" t="s">
        <v>153</v>
      </c>
      <c r="C3343" s="138">
        <f>C3344+0</f>
        <v>5000</v>
      </c>
      <c r="D3343" s="138">
        <f>D3344+0</f>
        <v>0</v>
      </c>
    </row>
    <row r="3344" spans="1:4" s="139" customFormat="1" x14ac:dyDescent="0.2">
      <c r="A3344" s="130">
        <v>511000</v>
      </c>
      <c r="B3344" s="128" t="s">
        <v>154</v>
      </c>
      <c r="C3344" s="138">
        <f>C3345</f>
        <v>5000</v>
      </c>
      <c r="D3344" s="138">
        <f>D3345</f>
        <v>0</v>
      </c>
    </row>
    <row r="3345" spans="1:4" s="97" customFormat="1" x14ac:dyDescent="0.2">
      <c r="A3345" s="120">
        <v>511300</v>
      </c>
      <c r="B3345" s="121" t="s">
        <v>157</v>
      </c>
      <c r="C3345" s="127">
        <v>5000</v>
      </c>
      <c r="D3345" s="127">
        <v>0</v>
      </c>
    </row>
    <row r="3346" spans="1:4" s="139" customFormat="1" x14ac:dyDescent="0.2">
      <c r="A3346" s="130">
        <v>630000</v>
      </c>
      <c r="B3346" s="128" t="s">
        <v>194</v>
      </c>
      <c r="C3346" s="138">
        <f>C3347+C3349</f>
        <v>65100</v>
      </c>
      <c r="D3346" s="138">
        <f>D3347+D3349</f>
        <v>9950000</v>
      </c>
    </row>
    <row r="3347" spans="1:4" s="139" customFormat="1" x14ac:dyDescent="0.2">
      <c r="A3347" s="130">
        <v>631000</v>
      </c>
      <c r="B3347" s="128" t="s">
        <v>126</v>
      </c>
      <c r="C3347" s="138">
        <f>0+C3348</f>
        <v>0</v>
      </c>
      <c r="D3347" s="138">
        <f>0+D3348</f>
        <v>9950000</v>
      </c>
    </row>
    <row r="3348" spans="1:4" s="97" customFormat="1" x14ac:dyDescent="0.2">
      <c r="A3348" s="141">
        <v>631200</v>
      </c>
      <c r="B3348" s="121" t="s">
        <v>197</v>
      </c>
      <c r="C3348" s="127">
        <v>0</v>
      </c>
      <c r="D3348" s="127">
        <v>9950000</v>
      </c>
    </row>
    <row r="3349" spans="1:4" s="139" customFormat="1" ht="46.5" x14ac:dyDescent="0.2">
      <c r="A3349" s="130">
        <v>638000</v>
      </c>
      <c r="B3349" s="128" t="s">
        <v>127</v>
      </c>
      <c r="C3349" s="138">
        <f>C3350</f>
        <v>65100</v>
      </c>
      <c r="D3349" s="138">
        <f>D3350</f>
        <v>0</v>
      </c>
    </row>
    <row r="3350" spans="1:4" s="97" customFormat="1" x14ac:dyDescent="0.2">
      <c r="A3350" s="120">
        <v>638100</v>
      </c>
      <c r="B3350" s="121" t="s">
        <v>199</v>
      </c>
      <c r="C3350" s="127">
        <v>65100</v>
      </c>
      <c r="D3350" s="127">
        <v>0</v>
      </c>
    </row>
    <row r="3351" spans="1:4" s="97" customFormat="1" x14ac:dyDescent="0.2">
      <c r="A3351" s="142"/>
      <c r="B3351" s="133" t="s">
        <v>236</v>
      </c>
      <c r="C3351" s="140">
        <f>C3327+C3343+C3346</f>
        <v>1179500</v>
      </c>
      <c r="D3351" s="140">
        <f>D3327+D3343+D3346</f>
        <v>9950000</v>
      </c>
    </row>
    <row r="3352" spans="1:4" s="97" customFormat="1" x14ac:dyDescent="0.2">
      <c r="A3352" s="118"/>
      <c r="B3352" s="121"/>
      <c r="C3352" s="137"/>
      <c r="D3352" s="137"/>
    </row>
    <row r="3353" spans="1:4" s="97" customFormat="1" x14ac:dyDescent="0.2">
      <c r="A3353" s="118"/>
      <c r="B3353" s="109"/>
      <c r="C3353" s="110"/>
      <c r="D3353" s="110"/>
    </row>
    <row r="3354" spans="1:4" s="97" customFormat="1" x14ac:dyDescent="0.2">
      <c r="A3354" s="120" t="s">
        <v>653</v>
      </c>
      <c r="B3354" s="128"/>
      <c r="C3354" s="137"/>
      <c r="D3354" s="137"/>
    </row>
    <row r="3355" spans="1:4" s="97" customFormat="1" x14ac:dyDescent="0.2">
      <c r="A3355" s="120" t="s">
        <v>249</v>
      </c>
      <c r="B3355" s="128"/>
      <c r="C3355" s="137"/>
      <c r="D3355" s="137"/>
    </row>
    <row r="3356" spans="1:4" s="97" customFormat="1" x14ac:dyDescent="0.2">
      <c r="A3356" s="120" t="s">
        <v>420</v>
      </c>
      <c r="B3356" s="128"/>
      <c r="C3356" s="137"/>
      <c r="D3356" s="137"/>
    </row>
    <row r="3357" spans="1:4" s="97" customFormat="1" x14ac:dyDescent="0.2">
      <c r="A3357" s="120" t="s">
        <v>530</v>
      </c>
      <c r="B3357" s="128"/>
      <c r="C3357" s="137"/>
      <c r="D3357" s="137"/>
    </row>
    <row r="3358" spans="1:4" s="97" customFormat="1" x14ac:dyDescent="0.2">
      <c r="A3358" s="120"/>
      <c r="B3358" s="122"/>
      <c r="C3358" s="110"/>
      <c r="D3358" s="110"/>
    </row>
    <row r="3359" spans="1:4" s="97" customFormat="1" x14ac:dyDescent="0.2">
      <c r="A3359" s="130">
        <v>410000</v>
      </c>
      <c r="B3359" s="124" t="s">
        <v>87</v>
      </c>
      <c r="C3359" s="138">
        <f t="shared" ref="C3359" si="428">C3360+C3365</f>
        <v>838400</v>
      </c>
      <c r="D3359" s="138">
        <f t="shared" ref="D3359" si="429">D3360+D3365</f>
        <v>0</v>
      </c>
    </row>
    <row r="3360" spans="1:4" s="97" customFormat="1" x14ac:dyDescent="0.2">
      <c r="A3360" s="130">
        <v>411000</v>
      </c>
      <c r="B3360" s="124" t="s">
        <v>204</v>
      </c>
      <c r="C3360" s="138">
        <f t="shared" ref="C3360" si="430">SUM(C3361:C3364)</f>
        <v>758400</v>
      </c>
      <c r="D3360" s="138">
        <f t="shared" ref="D3360" si="431">SUM(D3361:D3364)</f>
        <v>0</v>
      </c>
    </row>
    <row r="3361" spans="1:4" s="97" customFormat="1" x14ac:dyDescent="0.2">
      <c r="A3361" s="120">
        <v>411100</v>
      </c>
      <c r="B3361" s="121" t="s">
        <v>88</v>
      </c>
      <c r="C3361" s="127">
        <v>687000</v>
      </c>
      <c r="D3361" s="127">
        <v>0</v>
      </c>
    </row>
    <row r="3362" spans="1:4" s="97" customFormat="1" ht="46.5" x14ac:dyDescent="0.2">
      <c r="A3362" s="120">
        <v>411200</v>
      </c>
      <c r="B3362" s="121" t="s">
        <v>217</v>
      </c>
      <c r="C3362" s="127">
        <v>20000</v>
      </c>
      <c r="D3362" s="127">
        <v>0</v>
      </c>
    </row>
    <row r="3363" spans="1:4" s="97" customFormat="1" ht="46.5" x14ac:dyDescent="0.2">
      <c r="A3363" s="120">
        <v>411300</v>
      </c>
      <c r="B3363" s="121" t="s">
        <v>89</v>
      </c>
      <c r="C3363" s="127">
        <v>46400.000000000029</v>
      </c>
      <c r="D3363" s="127">
        <v>0</v>
      </c>
    </row>
    <row r="3364" spans="1:4" s="97" customFormat="1" x14ac:dyDescent="0.2">
      <c r="A3364" s="120">
        <v>411400</v>
      </c>
      <c r="B3364" s="121" t="s">
        <v>90</v>
      </c>
      <c r="C3364" s="127">
        <v>5000</v>
      </c>
      <c r="D3364" s="127">
        <v>0</v>
      </c>
    </row>
    <row r="3365" spans="1:4" s="97" customFormat="1" x14ac:dyDescent="0.2">
      <c r="A3365" s="130">
        <v>412000</v>
      </c>
      <c r="B3365" s="128" t="s">
        <v>209</v>
      </c>
      <c r="C3365" s="138">
        <f>SUM(C3366:C3375)</f>
        <v>80000</v>
      </c>
      <c r="D3365" s="138">
        <f>SUM(D3366:D3375)</f>
        <v>0</v>
      </c>
    </row>
    <row r="3366" spans="1:4" s="97" customFormat="1" ht="46.5" x14ac:dyDescent="0.2">
      <c r="A3366" s="120">
        <v>412200</v>
      </c>
      <c r="B3366" s="121" t="s">
        <v>218</v>
      </c>
      <c r="C3366" s="127">
        <v>45000</v>
      </c>
      <c r="D3366" s="127">
        <v>0</v>
      </c>
    </row>
    <row r="3367" spans="1:4" s="97" customFormat="1" x14ac:dyDescent="0.2">
      <c r="A3367" s="120">
        <v>412300</v>
      </c>
      <c r="B3367" s="121" t="s">
        <v>92</v>
      </c>
      <c r="C3367" s="127">
        <v>7500</v>
      </c>
      <c r="D3367" s="127">
        <v>0</v>
      </c>
    </row>
    <row r="3368" spans="1:4" s="97" customFormat="1" x14ac:dyDescent="0.2">
      <c r="A3368" s="120">
        <v>412500</v>
      </c>
      <c r="B3368" s="121" t="s">
        <v>94</v>
      </c>
      <c r="C3368" s="127">
        <v>4000</v>
      </c>
      <c r="D3368" s="127">
        <v>0</v>
      </c>
    </row>
    <row r="3369" spans="1:4" s="97" customFormat="1" x14ac:dyDescent="0.2">
      <c r="A3369" s="120">
        <v>412600</v>
      </c>
      <c r="B3369" s="121" t="s">
        <v>219</v>
      </c>
      <c r="C3369" s="127">
        <v>7999.9999999999991</v>
      </c>
      <c r="D3369" s="127">
        <v>0</v>
      </c>
    </row>
    <row r="3370" spans="1:4" s="97" customFormat="1" x14ac:dyDescent="0.2">
      <c r="A3370" s="120">
        <v>412700</v>
      </c>
      <c r="B3370" s="121" t="s">
        <v>206</v>
      </c>
      <c r="C3370" s="127">
        <v>6500</v>
      </c>
      <c r="D3370" s="127">
        <v>0</v>
      </c>
    </row>
    <row r="3371" spans="1:4" s="97" customFormat="1" x14ac:dyDescent="0.2">
      <c r="A3371" s="120">
        <v>412900</v>
      </c>
      <c r="B3371" s="129" t="s">
        <v>531</v>
      </c>
      <c r="C3371" s="127">
        <v>2000</v>
      </c>
      <c r="D3371" s="127">
        <v>0</v>
      </c>
    </row>
    <row r="3372" spans="1:4" s="97" customFormat="1" x14ac:dyDescent="0.2">
      <c r="A3372" s="120">
        <v>412900</v>
      </c>
      <c r="B3372" s="129" t="s">
        <v>299</v>
      </c>
      <c r="C3372" s="127">
        <v>1500</v>
      </c>
      <c r="D3372" s="127">
        <v>0</v>
      </c>
    </row>
    <row r="3373" spans="1:4" s="97" customFormat="1" ht="46.5" x14ac:dyDescent="0.2">
      <c r="A3373" s="120">
        <v>412900</v>
      </c>
      <c r="B3373" s="129" t="s">
        <v>317</v>
      </c>
      <c r="C3373" s="127">
        <v>200</v>
      </c>
      <c r="D3373" s="127">
        <v>0</v>
      </c>
    </row>
    <row r="3374" spans="1:4" s="97" customFormat="1" ht="46.5" x14ac:dyDescent="0.2">
      <c r="A3374" s="120">
        <v>412900</v>
      </c>
      <c r="B3374" s="129" t="s">
        <v>318</v>
      </c>
      <c r="C3374" s="127">
        <v>1600</v>
      </c>
      <c r="D3374" s="127">
        <v>0</v>
      </c>
    </row>
    <row r="3375" spans="1:4" s="97" customFormat="1" x14ac:dyDescent="0.2">
      <c r="A3375" s="120">
        <v>412900</v>
      </c>
      <c r="B3375" s="121" t="s">
        <v>301</v>
      </c>
      <c r="C3375" s="127">
        <v>3700</v>
      </c>
      <c r="D3375" s="127">
        <v>0</v>
      </c>
    </row>
    <row r="3376" spans="1:4" s="139" customFormat="1" x14ac:dyDescent="0.2">
      <c r="A3376" s="130">
        <v>510000</v>
      </c>
      <c r="B3376" s="128" t="s">
        <v>153</v>
      </c>
      <c r="C3376" s="138">
        <f t="shared" ref="C3376:D3377" si="432">C3377+0</f>
        <v>10000</v>
      </c>
      <c r="D3376" s="138">
        <f t="shared" si="432"/>
        <v>0</v>
      </c>
    </row>
    <row r="3377" spans="1:4" s="139" customFormat="1" x14ac:dyDescent="0.2">
      <c r="A3377" s="130">
        <v>511000</v>
      </c>
      <c r="B3377" s="128" t="s">
        <v>154</v>
      </c>
      <c r="C3377" s="138">
        <f t="shared" si="432"/>
        <v>10000</v>
      </c>
      <c r="D3377" s="138">
        <f t="shared" si="432"/>
        <v>0</v>
      </c>
    </row>
    <row r="3378" spans="1:4" s="97" customFormat="1" x14ac:dyDescent="0.2">
      <c r="A3378" s="120">
        <v>511300</v>
      </c>
      <c r="B3378" s="121" t="s">
        <v>157</v>
      </c>
      <c r="C3378" s="127">
        <v>10000</v>
      </c>
      <c r="D3378" s="127">
        <v>0</v>
      </c>
    </row>
    <row r="3379" spans="1:4" s="139" customFormat="1" x14ac:dyDescent="0.2">
      <c r="A3379" s="130">
        <v>630000</v>
      </c>
      <c r="B3379" s="128" t="s">
        <v>194</v>
      </c>
      <c r="C3379" s="138">
        <f>C3380+C3382</f>
        <v>17500</v>
      </c>
      <c r="D3379" s="138">
        <f>D3380+D3382</f>
        <v>1500000</v>
      </c>
    </row>
    <row r="3380" spans="1:4" s="139" customFormat="1" x14ac:dyDescent="0.2">
      <c r="A3380" s="130">
        <v>631000</v>
      </c>
      <c r="B3380" s="128" t="s">
        <v>126</v>
      </c>
      <c r="C3380" s="138">
        <f>0+C3381</f>
        <v>0</v>
      </c>
      <c r="D3380" s="138">
        <f>0+D3381</f>
        <v>1500000</v>
      </c>
    </row>
    <row r="3381" spans="1:4" s="97" customFormat="1" x14ac:dyDescent="0.2">
      <c r="A3381" s="141">
        <v>631200</v>
      </c>
      <c r="B3381" s="121" t="s">
        <v>197</v>
      </c>
      <c r="C3381" s="127">
        <v>0</v>
      </c>
      <c r="D3381" s="127">
        <v>1500000</v>
      </c>
    </row>
    <row r="3382" spans="1:4" s="139" customFormat="1" ht="46.5" x14ac:dyDescent="0.2">
      <c r="A3382" s="130">
        <v>638000</v>
      </c>
      <c r="B3382" s="128" t="s">
        <v>127</v>
      </c>
      <c r="C3382" s="138">
        <f>C3383</f>
        <v>17500</v>
      </c>
      <c r="D3382" s="138">
        <f>D3383</f>
        <v>0</v>
      </c>
    </row>
    <row r="3383" spans="1:4" s="97" customFormat="1" x14ac:dyDescent="0.2">
      <c r="A3383" s="120">
        <v>638100</v>
      </c>
      <c r="B3383" s="121" t="s">
        <v>199</v>
      </c>
      <c r="C3383" s="127">
        <v>17500</v>
      </c>
      <c r="D3383" s="127">
        <v>0</v>
      </c>
    </row>
    <row r="3384" spans="1:4" s="97" customFormat="1" x14ac:dyDescent="0.2">
      <c r="A3384" s="142"/>
      <c r="B3384" s="133" t="s">
        <v>236</v>
      </c>
      <c r="C3384" s="140">
        <f>C3359+C3376+C3379</f>
        <v>865900</v>
      </c>
      <c r="D3384" s="140">
        <f>D3359+D3376+D3379</f>
        <v>1500000</v>
      </c>
    </row>
    <row r="3385" spans="1:4" s="97" customFormat="1" x14ac:dyDescent="0.2">
      <c r="A3385" s="118"/>
      <c r="B3385" s="121"/>
      <c r="C3385" s="137"/>
      <c r="D3385" s="137"/>
    </row>
    <row r="3386" spans="1:4" s="97" customFormat="1" x14ac:dyDescent="0.2">
      <c r="A3386" s="118"/>
      <c r="B3386" s="121"/>
      <c r="C3386" s="137"/>
      <c r="D3386" s="137"/>
    </row>
    <row r="3387" spans="1:4" s="97" customFormat="1" x14ac:dyDescent="0.2">
      <c r="A3387" s="120" t="s">
        <v>654</v>
      </c>
      <c r="B3387" s="121"/>
      <c r="C3387" s="137"/>
      <c r="D3387" s="137"/>
    </row>
    <row r="3388" spans="1:4" s="97" customFormat="1" x14ac:dyDescent="0.2">
      <c r="A3388" s="120" t="s">
        <v>249</v>
      </c>
      <c r="B3388" s="121"/>
      <c r="C3388" s="137"/>
      <c r="D3388" s="137"/>
    </row>
    <row r="3389" spans="1:4" s="97" customFormat="1" x14ac:dyDescent="0.2">
      <c r="A3389" s="120" t="s">
        <v>421</v>
      </c>
      <c r="B3389" s="121"/>
      <c r="C3389" s="137"/>
      <c r="D3389" s="137"/>
    </row>
    <row r="3390" spans="1:4" s="97" customFormat="1" x14ac:dyDescent="0.2">
      <c r="A3390" s="120" t="s">
        <v>530</v>
      </c>
      <c r="B3390" s="121"/>
      <c r="C3390" s="137"/>
      <c r="D3390" s="137"/>
    </row>
    <row r="3391" spans="1:4" s="97" customFormat="1" x14ac:dyDescent="0.2">
      <c r="A3391" s="118"/>
      <c r="B3391" s="121"/>
      <c r="C3391" s="137"/>
      <c r="D3391" s="137"/>
    </row>
    <row r="3392" spans="1:4" s="97" customFormat="1" x14ac:dyDescent="0.2">
      <c r="A3392" s="130">
        <v>410000</v>
      </c>
      <c r="B3392" s="124" t="s">
        <v>87</v>
      </c>
      <c r="C3392" s="138">
        <f t="shared" ref="C3392" si="433">C3393+C3398</f>
        <v>853700</v>
      </c>
      <c r="D3392" s="138">
        <f t="shared" ref="D3392" si="434">D3393+D3398</f>
        <v>0</v>
      </c>
    </row>
    <row r="3393" spans="1:4" s="97" customFormat="1" x14ac:dyDescent="0.2">
      <c r="A3393" s="130">
        <v>411000</v>
      </c>
      <c r="B3393" s="124" t="s">
        <v>204</v>
      </c>
      <c r="C3393" s="138">
        <f t="shared" ref="C3393" si="435">SUM(C3394:C3397)</f>
        <v>761000</v>
      </c>
      <c r="D3393" s="138">
        <f t="shared" ref="D3393" si="436">SUM(D3394:D3397)</f>
        <v>0</v>
      </c>
    </row>
    <row r="3394" spans="1:4" s="97" customFormat="1" x14ac:dyDescent="0.2">
      <c r="A3394" s="120">
        <v>411100</v>
      </c>
      <c r="B3394" s="121" t="s">
        <v>88</v>
      </c>
      <c r="C3394" s="127">
        <v>686100</v>
      </c>
      <c r="D3394" s="127">
        <v>0</v>
      </c>
    </row>
    <row r="3395" spans="1:4" s="97" customFormat="1" ht="46.5" x14ac:dyDescent="0.2">
      <c r="A3395" s="120">
        <v>411200</v>
      </c>
      <c r="B3395" s="121" t="s">
        <v>217</v>
      </c>
      <c r="C3395" s="127">
        <v>30000</v>
      </c>
      <c r="D3395" s="127">
        <v>0</v>
      </c>
    </row>
    <row r="3396" spans="1:4" s="97" customFormat="1" ht="46.5" x14ac:dyDescent="0.2">
      <c r="A3396" s="120">
        <v>411300</v>
      </c>
      <c r="B3396" s="121" t="s">
        <v>89</v>
      </c>
      <c r="C3396" s="127">
        <v>38000</v>
      </c>
      <c r="D3396" s="127">
        <v>0</v>
      </c>
    </row>
    <row r="3397" spans="1:4" s="97" customFormat="1" x14ac:dyDescent="0.2">
      <c r="A3397" s="120">
        <v>411400</v>
      </c>
      <c r="B3397" s="121" t="s">
        <v>90</v>
      </c>
      <c r="C3397" s="127">
        <v>6900</v>
      </c>
      <c r="D3397" s="127">
        <v>0</v>
      </c>
    </row>
    <row r="3398" spans="1:4" s="97" customFormat="1" x14ac:dyDescent="0.2">
      <c r="A3398" s="130">
        <v>412000</v>
      </c>
      <c r="B3398" s="128" t="s">
        <v>209</v>
      </c>
      <c r="C3398" s="138">
        <f>SUM(C3399:C3408)</f>
        <v>92700</v>
      </c>
      <c r="D3398" s="138">
        <f>SUM(D3399:D3408)</f>
        <v>0</v>
      </c>
    </row>
    <row r="3399" spans="1:4" s="97" customFormat="1" ht="46.5" x14ac:dyDescent="0.2">
      <c r="A3399" s="120">
        <v>412200</v>
      </c>
      <c r="B3399" s="121" t="s">
        <v>218</v>
      </c>
      <c r="C3399" s="127">
        <v>45000</v>
      </c>
      <c r="D3399" s="127">
        <v>0</v>
      </c>
    </row>
    <row r="3400" spans="1:4" s="97" customFormat="1" x14ac:dyDescent="0.2">
      <c r="A3400" s="120">
        <v>412300</v>
      </c>
      <c r="B3400" s="121" t="s">
        <v>92</v>
      </c>
      <c r="C3400" s="127">
        <v>16000</v>
      </c>
      <c r="D3400" s="127">
        <v>0</v>
      </c>
    </row>
    <row r="3401" spans="1:4" s="97" customFormat="1" x14ac:dyDescent="0.2">
      <c r="A3401" s="120">
        <v>412500</v>
      </c>
      <c r="B3401" s="121" t="s">
        <v>94</v>
      </c>
      <c r="C3401" s="127">
        <v>4500.0000000000036</v>
      </c>
      <c r="D3401" s="127">
        <v>0</v>
      </c>
    </row>
    <row r="3402" spans="1:4" s="97" customFormat="1" x14ac:dyDescent="0.2">
      <c r="A3402" s="120">
        <v>412600</v>
      </c>
      <c r="B3402" s="121" t="s">
        <v>219</v>
      </c>
      <c r="C3402" s="127">
        <v>8300</v>
      </c>
      <c r="D3402" s="127">
        <v>0</v>
      </c>
    </row>
    <row r="3403" spans="1:4" s="97" customFormat="1" x14ac:dyDescent="0.2">
      <c r="A3403" s="120">
        <v>412700</v>
      </c>
      <c r="B3403" s="121" t="s">
        <v>206</v>
      </c>
      <c r="C3403" s="127">
        <v>13000</v>
      </c>
      <c r="D3403" s="127">
        <v>0</v>
      </c>
    </row>
    <row r="3404" spans="1:4" s="97" customFormat="1" x14ac:dyDescent="0.2">
      <c r="A3404" s="120">
        <v>412900</v>
      </c>
      <c r="B3404" s="129" t="s">
        <v>531</v>
      </c>
      <c r="C3404" s="127">
        <v>500</v>
      </c>
      <c r="D3404" s="127">
        <v>0</v>
      </c>
    </row>
    <row r="3405" spans="1:4" s="97" customFormat="1" x14ac:dyDescent="0.2">
      <c r="A3405" s="120">
        <v>412900</v>
      </c>
      <c r="B3405" s="129" t="s">
        <v>316</v>
      </c>
      <c r="C3405" s="127">
        <v>2000</v>
      </c>
      <c r="D3405" s="127">
        <v>0</v>
      </c>
    </row>
    <row r="3406" spans="1:4" s="97" customFormat="1" ht="46.5" x14ac:dyDescent="0.2">
      <c r="A3406" s="120">
        <v>412900</v>
      </c>
      <c r="B3406" s="129" t="s">
        <v>317</v>
      </c>
      <c r="C3406" s="127">
        <v>400</v>
      </c>
      <c r="D3406" s="127">
        <v>0</v>
      </c>
    </row>
    <row r="3407" spans="1:4" s="97" customFormat="1" ht="46.5" x14ac:dyDescent="0.2">
      <c r="A3407" s="120">
        <v>412900</v>
      </c>
      <c r="B3407" s="129" t="s">
        <v>318</v>
      </c>
      <c r="C3407" s="127">
        <v>2000</v>
      </c>
      <c r="D3407" s="127">
        <v>0</v>
      </c>
    </row>
    <row r="3408" spans="1:4" s="97" customFormat="1" x14ac:dyDescent="0.2">
      <c r="A3408" s="120">
        <v>412900</v>
      </c>
      <c r="B3408" s="121" t="s">
        <v>301</v>
      </c>
      <c r="C3408" s="127">
        <v>1000</v>
      </c>
      <c r="D3408" s="127">
        <v>0</v>
      </c>
    </row>
    <row r="3409" spans="1:4" s="139" customFormat="1" x14ac:dyDescent="0.2">
      <c r="A3409" s="130">
        <v>510000</v>
      </c>
      <c r="B3409" s="128" t="s">
        <v>153</v>
      </c>
      <c r="C3409" s="138">
        <f t="shared" ref="C3409:C3410" si="437">C3410</f>
        <v>5000</v>
      </c>
      <c r="D3409" s="138">
        <f t="shared" ref="D3409:D3410" si="438">D3410</f>
        <v>0</v>
      </c>
    </row>
    <row r="3410" spans="1:4" s="139" customFormat="1" x14ac:dyDescent="0.2">
      <c r="A3410" s="130">
        <v>511000</v>
      </c>
      <c r="B3410" s="128" t="s">
        <v>154</v>
      </c>
      <c r="C3410" s="138">
        <f t="shared" si="437"/>
        <v>5000</v>
      </c>
      <c r="D3410" s="138">
        <f t="shared" si="438"/>
        <v>0</v>
      </c>
    </row>
    <row r="3411" spans="1:4" s="97" customFormat="1" x14ac:dyDescent="0.2">
      <c r="A3411" s="120">
        <v>511300</v>
      </c>
      <c r="B3411" s="121" t="s">
        <v>157</v>
      </c>
      <c r="C3411" s="127">
        <v>5000</v>
      </c>
      <c r="D3411" s="127">
        <v>0</v>
      </c>
    </row>
    <row r="3412" spans="1:4" s="139" customFormat="1" x14ac:dyDescent="0.2">
      <c r="A3412" s="130">
        <v>630000</v>
      </c>
      <c r="B3412" s="128" t="s">
        <v>194</v>
      </c>
      <c r="C3412" s="138">
        <f t="shared" ref="C3412" si="439">C3415+C3413</f>
        <v>60000</v>
      </c>
      <c r="D3412" s="138">
        <f t="shared" ref="D3412" si="440">D3415+D3413</f>
        <v>400000</v>
      </c>
    </row>
    <row r="3413" spans="1:4" s="139" customFormat="1" x14ac:dyDescent="0.2">
      <c r="A3413" s="130">
        <v>631000</v>
      </c>
      <c r="B3413" s="128" t="s">
        <v>126</v>
      </c>
      <c r="C3413" s="138">
        <f>C3414</f>
        <v>0</v>
      </c>
      <c r="D3413" s="138">
        <f>D3414</f>
        <v>400000</v>
      </c>
    </row>
    <row r="3414" spans="1:4" s="97" customFormat="1" x14ac:dyDescent="0.2">
      <c r="A3414" s="141">
        <v>631200</v>
      </c>
      <c r="B3414" s="121" t="s">
        <v>197</v>
      </c>
      <c r="C3414" s="127">
        <v>0</v>
      </c>
      <c r="D3414" s="127">
        <v>400000</v>
      </c>
    </row>
    <row r="3415" spans="1:4" s="139" customFormat="1" ht="46.5" x14ac:dyDescent="0.2">
      <c r="A3415" s="130">
        <v>638000</v>
      </c>
      <c r="B3415" s="128" t="s">
        <v>127</v>
      </c>
      <c r="C3415" s="138">
        <f>C3416</f>
        <v>60000</v>
      </c>
      <c r="D3415" s="138">
        <f>D3416</f>
        <v>0</v>
      </c>
    </row>
    <row r="3416" spans="1:4" s="97" customFormat="1" x14ac:dyDescent="0.2">
      <c r="A3416" s="120">
        <v>638100</v>
      </c>
      <c r="B3416" s="121" t="s">
        <v>199</v>
      </c>
      <c r="C3416" s="127">
        <v>60000</v>
      </c>
      <c r="D3416" s="127">
        <v>0</v>
      </c>
    </row>
    <row r="3417" spans="1:4" s="97" customFormat="1" x14ac:dyDescent="0.2">
      <c r="A3417" s="142"/>
      <c r="B3417" s="133" t="s">
        <v>236</v>
      </c>
      <c r="C3417" s="140">
        <f>C3392+C3409+C3412</f>
        <v>918700</v>
      </c>
      <c r="D3417" s="140">
        <f>D3392+D3409+D3412</f>
        <v>400000</v>
      </c>
    </row>
    <row r="3418" spans="1:4" s="97" customFormat="1" x14ac:dyDescent="0.2">
      <c r="A3418" s="118"/>
      <c r="B3418" s="121"/>
      <c r="C3418" s="137"/>
      <c r="D3418" s="137"/>
    </row>
    <row r="3419" spans="1:4" s="97" customFormat="1" x14ac:dyDescent="0.2">
      <c r="A3419" s="118"/>
      <c r="B3419" s="121"/>
      <c r="C3419" s="137"/>
      <c r="D3419" s="137"/>
    </row>
    <row r="3420" spans="1:4" s="97" customFormat="1" x14ac:dyDescent="0.2">
      <c r="A3420" s="120" t="s">
        <v>655</v>
      </c>
      <c r="B3420" s="121"/>
      <c r="C3420" s="137"/>
      <c r="D3420" s="137"/>
    </row>
    <row r="3421" spans="1:4" s="97" customFormat="1" x14ac:dyDescent="0.2">
      <c r="A3421" s="120" t="s">
        <v>249</v>
      </c>
      <c r="B3421" s="121"/>
      <c r="C3421" s="137"/>
      <c r="D3421" s="137"/>
    </row>
    <row r="3422" spans="1:4" s="97" customFormat="1" x14ac:dyDescent="0.2">
      <c r="A3422" s="120" t="s">
        <v>422</v>
      </c>
      <c r="B3422" s="121"/>
      <c r="C3422" s="137"/>
      <c r="D3422" s="137"/>
    </row>
    <row r="3423" spans="1:4" s="97" customFormat="1" x14ac:dyDescent="0.2">
      <c r="A3423" s="120" t="s">
        <v>530</v>
      </c>
      <c r="B3423" s="121"/>
      <c r="C3423" s="137"/>
      <c r="D3423" s="137"/>
    </row>
    <row r="3424" spans="1:4" s="97" customFormat="1" x14ac:dyDescent="0.2">
      <c r="A3424" s="118"/>
      <c r="B3424" s="121"/>
      <c r="C3424" s="137"/>
      <c r="D3424" s="137"/>
    </row>
    <row r="3425" spans="1:4" s="97" customFormat="1" x14ac:dyDescent="0.2">
      <c r="A3425" s="130">
        <v>410000</v>
      </c>
      <c r="B3425" s="124" t="s">
        <v>87</v>
      </c>
      <c r="C3425" s="138">
        <f t="shared" ref="C3425" si="441">C3426+C3431</f>
        <v>1749300</v>
      </c>
      <c r="D3425" s="138">
        <f t="shared" ref="D3425" si="442">D3426+D3431</f>
        <v>0</v>
      </c>
    </row>
    <row r="3426" spans="1:4" s="97" customFormat="1" x14ac:dyDescent="0.2">
      <c r="A3426" s="130">
        <v>411000</v>
      </c>
      <c r="B3426" s="124" t="s">
        <v>204</v>
      </c>
      <c r="C3426" s="138">
        <f t="shared" ref="C3426" si="443">SUM(C3427:C3430)</f>
        <v>1628700</v>
      </c>
      <c r="D3426" s="138">
        <f t="shared" ref="D3426" si="444">SUM(D3427:D3430)</f>
        <v>0</v>
      </c>
    </row>
    <row r="3427" spans="1:4" s="97" customFormat="1" x14ac:dyDescent="0.2">
      <c r="A3427" s="120">
        <v>411100</v>
      </c>
      <c r="B3427" s="121" t="s">
        <v>88</v>
      </c>
      <c r="C3427" s="127">
        <v>1507400</v>
      </c>
      <c r="D3427" s="127">
        <v>0</v>
      </c>
    </row>
    <row r="3428" spans="1:4" s="97" customFormat="1" ht="46.5" x14ac:dyDescent="0.2">
      <c r="A3428" s="120">
        <v>411200</v>
      </c>
      <c r="B3428" s="121" t="s">
        <v>217</v>
      </c>
      <c r="C3428" s="127">
        <v>70000</v>
      </c>
      <c r="D3428" s="127">
        <v>0</v>
      </c>
    </row>
    <row r="3429" spans="1:4" s="97" customFormat="1" ht="46.5" x14ac:dyDescent="0.2">
      <c r="A3429" s="120">
        <v>411300</v>
      </c>
      <c r="B3429" s="121" t="s">
        <v>89</v>
      </c>
      <c r="C3429" s="127">
        <v>45900</v>
      </c>
      <c r="D3429" s="127">
        <v>0</v>
      </c>
    </row>
    <row r="3430" spans="1:4" s="97" customFormat="1" x14ac:dyDescent="0.2">
      <c r="A3430" s="120">
        <v>411400</v>
      </c>
      <c r="B3430" s="121" t="s">
        <v>90</v>
      </c>
      <c r="C3430" s="127">
        <v>5400</v>
      </c>
      <c r="D3430" s="127">
        <v>0</v>
      </c>
    </row>
    <row r="3431" spans="1:4" s="97" customFormat="1" x14ac:dyDescent="0.2">
      <c r="A3431" s="130">
        <v>412000</v>
      </c>
      <c r="B3431" s="128" t="s">
        <v>209</v>
      </c>
      <c r="C3431" s="138">
        <f>SUM(C3432:C3440)</f>
        <v>120599.99999999997</v>
      </c>
      <c r="D3431" s="138">
        <f>SUM(D3432:D3440)</f>
        <v>0</v>
      </c>
    </row>
    <row r="3432" spans="1:4" s="97" customFormat="1" ht="46.5" x14ac:dyDescent="0.2">
      <c r="A3432" s="120">
        <v>412200</v>
      </c>
      <c r="B3432" s="121" t="s">
        <v>218</v>
      </c>
      <c r="C3432" s="127">
        <v>42800</v>
      </c>
      <c r="D3432" s="127">
        <v>0</v>
      </c>
    </row>
    <row r="3433" spans="1:4" s="97" customFormat="1" x14ac:dyDescent="0.2">
      <c r="A3433" s="120">
        <v>412300</v>
      </c>
      <c r="B3433" s="121" t="s">
        <v>92</v>
      </c>
      <c r="C3433" s="127">
        <v>11200.000000000004</v>
      </c>
      <c r="D3433" s="127">
        <v>0</v>
      </c>
    </row>
    <row r="3434" spans="1:4" s="97" customFormat="1" x14ac:dyDescent="0.2">
      <c r="A3434" s="120">
        <v>412500</v>
      </c>
      <c r="B3434" s="121" t="s">
        <v>94</v>
      </c>
      <c r="C3434" s="127">
        <v>6600</v>
      </c>
      <c r="D3434" s="127">
        <v>0</v>
      </c>
    </row>
    <row r="3435" spans="1:4" s="97" customFormat="1" x14ac:dyDescent="0.2">
      <c r="A3435" s="120">
        <v>412600</v>
      </c>
      <c r="B3435" s="121" t="s">
        <v>219</v>
      </c>
      <c r="C3435" s="127">
        <v>11800.000000000004</v>
      </c>
      <c r="D3435" s="127">
        <v>0</v>
      </c>
    </row>
    <row r="3436" spans="1:4" s="97" customFormat="1" x14ac:dyDescent="0.2">
      <c r="A3436" s="120">
        <v>412700</v>
      </c>
      <c r="B3436" s="121" t="s">
        <v>206</v>
      </c>
      <c r="C3436" s="127">
        <v>41699.999999999971</v>
      </c>
      <c r="D3436" s="127">
        <v>0</v>
      </c>
    </row>
    <row r="3437" spans="1:4" s="97" customFormat="1" x14ac:dyDescent="0.2">
      <c r="A3437" s="120">
        <v>412900</v>
      </c>
      <c r="B3437" s="129" t="s">
        <v>531</v>
      </c>
      <c r="C3437" s="127">
        <v>300</v>
      </c>
      <c r="D3437" s="127">
        <v>0</v>
      </c>
    </row>
    <row r="3438" spans="1:4" s="97" customFormat="1" ht="46.5" x14ac:dyDescent="0.2">
      <c r="A3438" s="120">
        <v>412900</v>
      </c>
      <c r="B3438" s="129" t="s">
        <v>317</v>
      </c>
      <c r="C3438" s="127">
        <v>1700</v>
      </c>
      <c r="D3438" s="127">
        <v>0</v>
      </c>
    </row>
    <row r="3439" spans="1:4" s="97" customFormat="1" ht="46.5" x14ac:dyDescent="0.2">
      <c r="A3439" s="120">
        <v>412900</v>
      </c>
      <c r="B3439" s="129" t="s">
        <v>318</v>
      </c>
      <c r="C3439" s="127">
        <v>3200</v>
      </c>
      <c r="D3439" s="127">
        <v>0</v>
      </c>
    </row>
    <row r="3440" spans="1:4" s="97" customFormat="1" x14ac:dyDescent="0.2">
      <c r="A3440" s="120">
        <v>412900</v>
      </c>
      <c r="B3440" s="121" t="s">
        <v>301</v>
      </c>
      <c r="C3440" s="127">
        <v>1300</v>
      </c>
      <c r="D3440" s="127">
        <v>0</v>
      </c>
    </row>
    <row r="3441" spans="1:4" s="97" customFormat="1" x14ac:dyDescent="0.2">
      <c r="A3441" s="130">
        <v>510000</v>
      </c>
      <c r="B3441" s="128" t="s">
        <v>153</v>
      </c>
      <c r="C3441" s="138">
        <f>C3442+0</f>
        <v>5000</v>
      </c>
      <c r="D3441" s="138">
        <f>D3442+0</f>
        <v>0</v>
      </c>
    </row>
    <row r="3442" spans="1:4" s="97" customFormat="1" x14ac:dyDescent="0.2">
      <c r="A3442" s="130">
        <v>511000</v>
      </c>
      <c r="B3442" s="128" t="s">
        <v>154</v>
      </c>
      <c r="C3442" s="138">
        <f>SUM(C3443:C3443)</f>
        <v>5000</v>
      </c>
      <c r="D3442" s="138">
        <f>SUM(D3443:D3443)</f>
        <v>0</v>
      </c>
    </row>
    <row r="3443" spans="1:4" s="97" customFormat="1" x14ac:dyDescent="0.2">
      <c r="A3443" s="120">
        <v>511300</v>
      </c>
      <c r="B3443" s="121" t="s">
        <v>157</v>
      </c>
      <c r="C3443" s="127">
        <v>5000</v>
      </c>
      <c r="D3443" s="127">
        <v>0</v>
      </c>
    </row>
    <row r="3444" spans="1:4" s="139" customFormat="1" x14ac:dyDescent="0.2">
      <c r="A3444" s="130">
        <v>630000</v>
      </c>
      <c r="B3444" s="128" t="s">
        <v>194</v>
      </c>
      <c r="C3444" s="138">
        <f t="shared" ref="C3444:C3445" si="445">C3445</f>
        <v>50000</v>
      </c>
      <c r="D3444" s="138">
        <f t="shared" ref="D3444:D3445" si="446">D3445</f>
        <v>0</v>
      </c>
    </row>
    <row r="3445" spans="1:4" s="139" customFormat="1" ht="46.5" x14ac:dyDescent="0.2">
      <c r="A3445" s="130">
        <v>638000</v>
      </c>
      <c r="B3445" s="128" t="s">
        <v>127</v>
      </c>
      <c r="C3445" s="138">
        <f t="shared" si="445"/>
        <v>50000</v>
      </c>
      <c r="D3445" s="138">
        <f t="shared" si="446"/>
        <v>0</v>
      </c>
    </row>
    <row r="3446" spans="1:4" s="97" customFormat="1" x14ac:dyDescent="0.2">
      <c r="A3446" s="120">
        <v>638100</v>
      </c>
      <c r="B3446" s="121" t="s">
        <v>199</v>
      </c>
      <c r="C3446" s="127">
        <v>50000</v>
      </c>
      <c r="D3446" s="127">
        <v>0</v>
      </c>
    </row>
    <row r="3447" spans="1:4" s="97" customFormat="1" x14ac:dyDescent="0.2">
      <c r="A3447" s="142"/>
      <c r="B3447" s="133" t="s">
        <v>236</v>
      </c>
      <c r="C3447" s="140">
        <f>C3425+C3441+C3444</f>
        <v>1804300</v>
      </c>
      <c r="D3447" s="140">
        <f>D3425+D3441+D3444</f>
        <v>0</v>
      </c>
    </row>
    <row r="3448" spans="1:4" s="97" customFormat="1" x14ac:dyDescent="0.2">
      <c r="A3448" s="118"/>
      <c r="B3448" s="121"/>
      <c r="C3448" s="137"/>
      <c r="D3448" s="137"/>
    </row>
    <row r="3449" spans="1:4" s="97" customFormat="1" x14ac:dyDescent="0.2">
      <c r="A3449" s="118"/>
      <c r="B3449" s="121"/>
      <c r="C3449" s="137"/>
      <c r="D3449" s="137"/>
    </row>
    <row r="3450" spans="1:4" s="97" customFormat="1" x14ac:dyDescent="0.2">
      <c r="A3450" s="120" t="s">
        <v>656</v>
      </c>
      <c r="B3450" s="121"/>
      <c r="C3450" s="137"/>
      <c r="D3450" s="137"/>
    </row>
    <row r="3451" spans="1:4" s="97" customFormat="1" x14ac:dyDescent="0.2">
      <c r="A3451" s="120" t="s">
        <v>249</v>
      </c>
      <c r="B3451" s="121"/>
      <c r="C3451" s="137"/>
      <c r="D3451" s="137"/>
    </row>
    <row r="3452" spans="1:4" s="97" customFormat="1" x14ac:dyDescent="0.2">
      <c r="A3452" s="120" t="s">
        <v>423</v>
      </c>
      <c r="B3452" s="121"/>
      <c r="C3452" s="137"/>
      <c r="D3452" s="137"/>
    </row>
    <row r="3453" spans="1:4" s="97" customFormat="1" x14ac:dyDescent="0.2">
      <c r="A3453" s="120" t="s">
        <v>530</v>
      </c>
      <c r="B3453" s="121"/>
      <c r="C3453" s="137"/>
      <c r="D3453" s="137"/>
    </row>
    <row r="3454" spans="1:4" s="97" customFormat="1" x14ac:dyDescent="0.2">
      <c r="A3454" s="118"/>
      <c r="B3454" s="121"/>
      <c r="C3454" s="137"/>
      <c r="D3454" s="137"/>
    </row>
    <row r="3455" spans="1:4" s="97" customFormat="1" x14ac:dyDescent="0.2">
      <c r="A3455" s="130">
        <v>410000</v>
      </c>
      <c r="B3455" s="124" t="s">
        <v>87</v>
      </c>
      <c r="C3455" s="138">
        <f t="shared" ref="C3455" si="447">C3456+C3461</f>
        <v>1467300</v>
      </c>
      <c r="D3455" s="138">
        <f t="shared" ref="D3455" si="448">D3456+D3461</f>
        <v>0</v>
      </c>
    </row>
    <row r="3456" spans="1:4" s="97" customFormat="1" x14ac:dyDescent="0.2">
      <c r="A3456" s="130">
        <v>411000</v>
      </c>
      <c r="B3456" s="124" t="s">
        <v>204</v>
      </c>
      <c r="C3456" s="138">
        <f t="shared" ref="C3456" si="449">SUM(C3457:C3460)</f>
        <v>1326500</v>
      </c>
      <c r="D3456" s="138">
        <f t="shared" ref="D3456" si="450">SUM(D3457:D3460)</f>
        <v>0</v>
      </c>
    </row>
    <row r="3457" spans="1:4" s="97" customFormat="1" x14ac:dyDescent="0.2">
      <c r="A3457" s="120">
        <v>411100</v>
      </c>
      <c r="B3457" s="121" t="s">
        <v>88</v>
      </c>
      <c r="C3457" s="127">
        <v>1240000</v>
      </c>
      <c r="D3457" s="127">
        <v>0</v>
      </c>
    </row>
    <row r="3458" spans="1:4" s="97" customFormat="1" ht="46.5" x14ac:dyDescent="0.2">
      <c r="A3458" s="120">
        <v>411200</v>
      </c>
      <c r="B3458" s="121" t="s">
        <v>217</v>
      </c>
      <c r="C3458" s="127">
        <v>50000</v>
      </c>
      <c r="D3458" s="127">
        <v>0</v>
      </c>
    </row>
    <row r="3459" spans="1:4" s="97" customFormat="1" ht="46.5" x14ac:dyDescent="0.2">
      <c r="A3459" s="120">
        <v>411300</v>
      </c>
      <c r="B3459" s="121" t="s">
        <v>89</v>
      </c>
      <c r="C3459" s="127">
        <v>30000</v>
      </c>
      <c r="D3459" s="127">
        <v>0</v>
      </c>
    </row>
    <row r="3460" spans="1:4" s="97" customFormat="1" x14ac:dyDescent="0.2">
      <c r="A3460" s="120">
        <v>411400</v>
      </c>
      <c r="B3460" s="121" t="s">
        <v>90</v>
      </c>
      <c r="C3460" s="127">
        <v>6500</v>
      </c>
      <c r="D3460" s="127">
        <v>0</v>
      </c>
    </row>
    <row r="3461" spans="1:4" s="97" customFormat="1" x14ac:dyDescent="0.2">
      <c r="A3461" s="130">
        <v>412000</v>
      </c>
      <c r="B3461" s="128" t="s">
        <v>209</v>
      </c>
      <c r="C3461" s="138">
        <f>SUM(C3462:C3470)</f>
        <v>140800</v>
      </c>
      <c r="D3461" s="138">
        <f>SUM(D3462:D3470)</f>
        <v>0</v>
      </c>
    </row>
    <row r="3462" spans="1:4" s="97" customFormat="1" ht="46.5" x14ac:dyDescent="0.2">
      <c r="A3462" s="120">
        <v>412200</v>
      </c>
      <c r="B3462" s="121" t="s">
        <v>218</v>
      </c>
      <c r="C3462" s="127">
        <v>46000</v>
      </c>
      <c r="D3462" s="127">
        <v>0</v>
      </c>
    </row>
    <row r="3463" spans="1:4" s="97" customFormat="1" x14ac:dyDescent="0.2">
      <c r="A3463" s="120">
        <v>412300</v>
      </c>
      <c r="B3463" s="121" t="s">
        <v>92</v>
      </c>
      <c r="C3463" s="127">
        <v>14000</v>
      </c>
      <c r="D3463" s="127">
        <v>0</v>
      </c>
    </row>
    <row r="3464" spans="1:4" s="97" customFormat="1" x14ac:dyDescent="0.2">
      <c r="A3464" s="120">
        <v>412500</v>
      </c>
      <c r="B3464" s="121" t="s">
        <v>94</v>
      </c>
      <c r="C3464" s="127">
        <v>3000</v>
      </c>
      <c r="D3464" s="127">
        <v>0</v>
      </c>
    </row>
    <row r="3465" spans="1:4" s="97" customFormat="1" x14ac:dyDescent="0.2">
      <c r="A3465" s="120">
        <v>412600</v>
      </c>
      <c r="B3465" s="121" t="s">
        <v>219</v>
      </c>
      <c r="C3465" s="127">
        <v>8299.9999999999964</v>
      </c>
      <c r="D3465" s="127">
        <v>0</v>
      </c>
    </row>
    <row r="3466" spans="1:4" s="97" customFormat="1" x14ac:dyDescent="0.2">
      <c r="A3466" s="120">
        <v>412700</v>
      </c>
      <c r="B3466" s="121" t="s">
        <v>206</v>
      </c>
      <c r="C3466" s="127">
        <v>58600</v>
      </c>
      <c r="D3466" s="127">
        <v>0</v>
      </c>
    </row>
    <row r="3467" spans="1:4" s="97" customFormat="1" x14ac:dyDescent="0.2">
      <c r="A3467" s="120">
        <v>412900</v>
      </c>
      <c r="B3467" s="129" t="s">
        <v>531</v>
      </c>
      <c r="C3467" s="127">
        <v>1000.0000000000002</v>
      </c>
      <c r="D3467" s="127">
        <v>0</v>
      </c>
    </row>
    <row r="3468" spans="1:4" s="97" customFormat="1" x14ac:dyDescent="0.2">
      <c r="A3468" s="120">
        <v>412900</v>
      </c>
      <c r="B3468" s="129" t="s">
        <v>316</v>
      </c>
      <c r="C3468" s="127">
        <v>3999.9999999999991</v>
      </c>
      <c r="D3468" s="127">
        <v>0</v>
      </c>
    </row>
    <row r="3469" spans="1:4" s="97" customFormat="1" ht="46.5" x14ac:dyDescent="0.2">
      <c r="A3469" s="120">
        <v>412900</v>
      </c>
      <c r="B3469" s="129" t="s">
        <v>317</v>
      </c>
      <c r="C3469" s="127">
        <v>2800</v>
      </c>
      <c r="D3469" s="127">
        <v>0</v>
      </c>
    </row>
    <row r="3470" spans="1:4" s="97" customFormat="1" ht="46.5" x14ac:dyDescent="0.2">
      <c r="A3470" s="120">
        <v>412900</v>
      </c>
      <c r="B3470" s="129" t="s">
        <v>318</v>
      </c>
      <c r="C3470" s="127">
        <v>3100</v>
      </c>
      <c r="D3470" s="127">
        <v>0</v>
      </c>
    </row>
    <row r="3471" spans="1:4" s="97" customFormat="1" x14ac:dyDescent="0.2">
      <c r="A3471" s="130">
        <v>510000</v>
      </c>
      <c r="B3471" s="128" t="s">
        <v>153</v>
      </c>
      <c r="C3471" s="138">
        <f t="shared" ref="C3471:C3472" si="451">C3472</f>
        <v>5000</v>
      </c>
      <c r="D3471" s="138">
        <f t="shared" ref="D3471:D3472" si="452">D3472</f>
        <v>0</v>
      </c>
    </row>
    <row r="3472" spans="1:4" s="97" customFormat="1" x14ac:dyDescent="0.2">
      <c r="A3472" s="130">
        <v>511000</v>
      </c>
      <c r="B3472" s="128" t="s">
        <v>154</v>
      </c>
      <c r="C3472" s="138">
        <f t="shared" si="451"/>
        <v>5000</v>
      </c>
      <c r="D3472" s="138">
        <f t="shared" si="452"/>
        <v>0</v>
      </c>
    </row>
    <row r="3473" spans="1:4" s="97" customFormat="1" x14ac:dyDescent="0.2">
      <c r="A3473" s="120">
        <v>511300</v>
      </c>
      <c r="B3473" s="121" t="s">
        <v>157</v>
      </c>
      <c r="C3473" s="127">
        <v>5000</v>
      </c>
      <c r="D3473" s="127">
        <v>0</v>
      </c>
    </row>
    <row r="3474" spans="1:4" s="139" customFormat="1" x14ac:dyDescent="0.2">
      <c r="A3474" s="130">
        <v>630000</v>
      </c>
      <c r="B3474" s="128" t="s">
        <v>194</v>
      </c>
      <c r="C3474" s="138">
        <f t="shared" ref="C3474" si="453">C3477+C3475</f>
        <v>85000</v>
      </c>
      <c r="D3474" s="138">
        <f t="shared" ref="D3474" si="454">D3477+D3475</f>
        <v>10000</v>
      </c>
    </row>
    <row r="3475" spans="1:4" s="139" customFormat="1" x14ac:dyDescent="0.2">
      <c r="A3475" s="130">
        <v>631000</v>
      </c>
      <c r="B3475" s="128" t="s">
        <v>126</v>
      </c>
      <c r="C3475" s="138">
        <f>C3476</f>
        <v>0</v>
      </c>
      <c r="D3475" s="138">
        <f>D3476</f>
        <v>10000</v>
      </c>
    </row>
    <row r="3476" spans="1:4" s="97" customFormat="1" x14ac:dyDescent="0.2">
      <c r="A3476" s="141">
        <v>631200</v>
      </c>
      <c r="B3476" s="121" t="s">
        <v>197</v>
      </c>
      <c r="C3476" s="127">
        <v>0</v>
      </c>
      <c r="D3476" s="127">
        <v>10000</v>
      </c>
    </row>
    <row r="3477" spans="1:4" s="139" customFormat="1" ht="46.5" x14ac:dyDescent="0.2">
      <c r="A3477" s="130">
        <v>638000</v>
      </c>
      <c r="B3477" s="128" t="s">
        <v>127</v>
      </c>
      <c r="C3477" s="138">
        <f>C3478</f>
        <v>85000</v>
      </c>
      <c r="D3477" s="138">
        <f>D3478</f>
        <v>0</v>
      </c>
    </row>
    <row r="3478" spans="1:4" s="97" customFormat="1" x14ac:dyDescent="0.2">
      <c r="A3478" s="120">
        <v>638100</v>
      </c>
      <c r="B3478" s="121" t="s">
        <v>199</v>
      </c>
      <c r="C3478" s="127">
        <v>85000</v>
      </c>
      <c r="D3478" s="127">
        <v>0</v>
      </c>
    </row>
    <row r="3479" spans="1:4" s="97" customFormat="1" x14ac:dyDescent="0.2">
      <c r="A3479" s="142"/>
      <c r="B3479" s="133" t="s">
        <v>236</v>
      </c>
      <c r="C3479" s="140">
        <f>C3455+C3471+C3474</f>
        <v>1557300</v>
      </c>
      <c r="D3479" s="140">
        <f>D3455+D3471+D3474</f>
        <v>10000</v>
      </c>
    </row>
    <row r="3480" spans="1:4" s="97" customFormat="1" x14ac:dyDescent="0.2">
      <c r="A3480" s="108"/>
      <c r="B3480" s="109"/>
      <c r="C3480" s="110"/>
      <c r="D3480" s="110"/>
    </row>
    <row r="3481" spans="1:4" s="97" customFormat="1" x14ac:dyDescent="0.2">
      <c r="A3481" s="108"/>
      <c r="B3481" s="109"/>
      <c r="C3481" s="110"/>
      <c r="D3481" s="110"/>
    </row>
    <row r="3482" spans="1:4" s="97" customFormat="1" x14ac:dyDescent="0.2">
      <c r="A3482" s="120" t="s">
        <v>657</v>
      </c>
      <c r="B3482" s="121"/>
      <c r="C3482" s="110"/>
      <c r="D3482" s="110"/>
    </row>
    <row r="3483" spans="1:4" s="97" customFormat="1" x14ac:dyDescent="0.2">
      <c r="A3483" s="120" t="s">
        <v>249</v>
      </c>
      <c r="B3483" s="121"/>
      <c r="C3483" s="110"/>
      <c r="D3483" s="110"/>
    </row>
    <row r="3484" spans="1:4" s="97" customFormat="1" x14ac:dyDescent="0.2">
      <c r="A3484" s="120" t="s">
        <v>424</v>
      </c>
      <c r="B3484" s="121"/>
      <c r="C3484" s="110"/>
      <c r="D3484" s="110"/>
    </row>
    <row r="3485" spans="1:4" s="97" customFormat="1" x14ac:dyDescent="0.2">
      <c r="A3485" s="120" t="s">
        <v>530</v>
      </c>
      <c r="B3485" s="121"/>
      <c r="C3485" s="110"/>
      <c r="D3485" s="110"/>
    </row>
    <row r="3486" spans="1:4" s="97" customFormat="1" x14ac:dyDescent="0.2">
      <c r="A3486" s="118"/>
      <c r="B3486" s="121"/>
      <c r="C3486" s="110"/>
      <c r="D3486" s="110"/>
    </row>
    <row r="3487" spans="1:4" s="139" customFormat="1" x14ac:dyDescent="0.2">
      <c r="A3487" s="130">
        <v>410000</v>
      </c>
      <c r="B3487" s="124" t="s">
        <v>87</v>
      </c>
      <c r="C3487" s="138">
        <f t="shared" ref="C3487" si="455">C3488+C3493</f>
        <v>1247899.9999999995</v>
      </c>
      <c r="D3487" s="138">
        <f t="shared" ref="D3487" si="456">D3488+D3493</f>
        <v>0</v>
      </c>
    </row>
    <row r="3488" spans="1:4" s="139" customFormat="1" x14ac:dyDescent="0.2">
      <c r="A3488" s="130">
        <v>411000</v>
      </c>
      <c r="B3488" s="124" t="s">
        <v>204</v>
      </c>
      <c r="C3488" s="138">
        <f t="shared" ref="C3488" si="457">SUM(C3489:C3492)</f>
        <v>1045500</v>
      </c>
      <c r="D3488" s="138">
        <f t="shared" ref="D3488" si="458">SUM(D3489:D3492)</f>
        <v>0</v>
      </c>
    </row>
    <row r="3489" spans="1:4" s="97" customFormat="1" x14ac:dyDescent="0.2">
      <c r="A3489" s="120">
        <v>411100</v>
      </c>
      <c r="B3489" s="121" t="s">
        <v>88</v>
      </c>
      <c r="C3489" s="127">
        <v>935000</v>
      </c>
      <c r="D3489" s="127">
        <v>0</v>
      </c>
    </row>
    <row r="3490" spans="1:4" s="97" customFormat="1" ht="46.5" x14ac:dyDescent="0.2">
      <c r="A3490" s="120">
        <v>411200</v>
      </c>
      <c r="B3490" s="121" t="s">
        <v>217</v>
      </c>
      <c r="C3490" s="127">
        <v>60500</v>
      </c>
      <c r="D3490" s="127">
        <v>0</v>
      </c>
    </row>
    <row r="3491" spans="1:4" s="97" customFormat="1" ht="46.5" x14ac:dyDescent="0.2">
      <c r="A3491" s="120">
        <v>411300</v>
      </c>
      <c r="B3491" s="121" t="s">
        <v>89</v>
      </c>
      <c r="C3491" s="127">
        <v>24999.999999999964</v>
      </c>
      <c r="D3491" s="127">
        <v>0</v>
      </c>
    </row>
    <row r="3492" spans="1:4" s="97" customFormat="1" x14ac:dyDescent="0.2">
      <c r="A3492" s="120">
        <v>411400</v>
      </c>
      <c r="B3492" s="121" t="s">
        <v>90</v>
      </c>
      <c r="C3492" s="127">
        <v>24999.999999999964</v>
      </c>
      <c r="D3492" s="127">
        <v>0</v>
      </c>
    </row>
    <row r="3493" spans="1:4" s="139" customFormat="1" x14ac:dyDescent="0.2">
      <c r="A3493" s="130">
        <v>412000</v>
      </c>
      <c r="B3493" s="128" t="s">
        <v>209</v>
      </c>
      <c r="C3493" s="138">
        <f>SUM(C3494:C3503)</f>
        <v>202399.99999999962</v>
      </c>
      <c r="D3493" s="138">
        <f>SUM(D3494:D3503)</f>
        <v>0</v>
      </c>
    </row>
    <row r="3494" spans="1:4" s="97" customFormat="1" ht="46.5" x14ac:dyDescent="0.2">
      <c r="A3494" s="120">
        <v>412200</v>
      </c>
      <c r="B3494" s="121" t="s">
        <v>218</v>
      </c>
      <c r="C3494" s="127">
        <v>125999.99999999965</v>
      </c>
      <c r="D3494" s="127">
        <v>0</v>
      </c>
    </row>
    <row r="3495" spans="1:4" s="97" customFormat="1" x14ac:dyDescent="0.2">
      <c r="A3495" s="120">
        <v>412300</v>
      </c>
      <c r="B3495" s="121" t="s">
        <v>92</v>
      </c>
      <c r="C3495" s="127">
        <v>18999.999999999985</v>
      </c>
      <c r="D3495" s="127">
        <v>0</v>
      </c>
    </row>
    <row r="3496" spans="1:4" s="97" customFormat="1" x14ac:dyDescent="0.2">
      <c r="A3496" s="120">
        <v>412500</v>
      </c>
      <c r="B3496" s="121" t="s">
        <v>94</v>
      </c>
      <c r="C3496" s="127">
        <v>8400</v>
      </c>
      <c r="D3496" s="127">
        <v>0</v>
      </c>
    </row>
    <row r="3497" spans="1:4" s="97" customFormat="1" x14ac:dyDescent="0.2">
      <c r="A3497" s="120">
        <v>412600</v>
      </c>
      <c r="B3497" s="121" t="s">
        <v>219</v>
      </c>
      <c r="C3497" s="127">
        <v>3699.9999999999991</v>
      </c>
      <c r="D3497" s="127">
        <v>0</v>
      </c>
    </row>
    <row r="3498" spans="1:4" s="97" customFormat="1" x14ac:dyDescent="0.2">
      <c r="A3498" s="120">
        <v>412700</v>
      </c>
      <c r="B3498" s="121" t="s">
        <v>206</v>
      </c>
      <c r="C3498" s="127">
        <v>38099.999999999964</v>
      </c>
      <c r="D3498" s="127">
        <v>0</v>
      </c>
    </row>
    <row r="3499" spans="1:4" s="97" customFormat="1" x14ac:dyDescent="0.2">
      <c r="A3499" s="120">
        <v>412900</v>
      </c>
      <c r="B3499" s="129" t="s">
        <v>299</v>
      </c>
      <c r="C3499" s="127">
        <v>1900</v>
      </c>
      <c r="D3499" s="127">
        <v>0</v>
      </c>
    </row>
    <row r="3500" spans="1:4" s="97" customFormat="1" x14ac:dyDescent="0.2">
      <c r="A3500" s="120">
        <v>412900</v>
      </c>
      <c r="B3500" s="129" t="s">
        <v>316</v>
      </c>
      <c r="C3500" s="127">
        <v>1100</v>
      </c>
      <c r="D3500" s="127">
        <v>0</v>
      </c>
    </row>
    <row r="3501" spans="1:4" s="97" customFormat="1" ht="46.5" x14ac:dyDescent="0.2">
      <c r="A3501" s="120">
        <v>412900</v>
      </c>
      <c r="B3501" s="129" t="s">
        <v>317</v>
      </c>
      <c r="C3501" s="127">
        <v>999.99999999999989</v>
      </c>
      <c r="D3501" s="127">
        <v>0</v>
      </c>
    </row>
    <row r="3502" spans="1:4" s="97" customFormat="1" ht="46.5" x14ac:dyDescent="0.2">
      <c r="A3502" s="120">
        <v>412900</v>
      </c>
      <c r="B3502" s="129" t="s">
        <v>318</v>
      </c>
      <c r="C3502" s="127">
        <v>2200</v>
      </c>
      <c r="D3502" s="127">
        <v>0</v>
      </c>
    </row>
    <row r="3503" spans="1:4" s="97" customFormat="1" x14ac:dyDescent="0.2">
      <c r="A3503" s="120">
        <v>412900</v>
      </c>
      <c r="B3503" s="129" t="s">
        <v>301</v>
      </c>
      <c r="C3503" s="127">
        <v>1000</v>
      </c>
      <c r="D3503" s="127">
        <v>0</v>
      </c>
    </row>
    <row r="3504" spans="1:4" s="139" customFormat="1" x14ac:dyDescent="0.2">
      <c r="A3504" s="130">
        <v>510000</v>
      </c>
      <c r="B3504" s="128" t="s">
        <v>153</v>
      </c>
      <c r="C3504" s="138">
        <f>C3505+0</f>
        <v>30000</v>
      </c>
      <c r="D3504" s="138">
        <f>D3505+0</f>
        <v>0</v>
      </c>
    </row>
    <row r="3505" spans="1:4" s="139" customFormat="1" x14ac:dyDescent="0.2">
      <c r="A3505" s="130">
        <v>511000</v>
      </c>
      <c r="B3505" s="128" t="s">
        <v>154</v>
      </c>
      <c r="C3505" s="138">
        <f>C3507+0+C3506</f>
        <v>30000</v>
      </c>
      <c r="D3505" s="138">
        <f>D3507+0+D3506</f>
        <v>0</v>
      </c>
    </row>
    <row r="3506" spans="1:4" s="97" customFormat="1" x14ac:dyDescent="0.2">
      <c r="A3506" s="141">
        <v>511100</v>
      </c>
      <c r="B3506" s="121" t="s">
        <v>425</v>
      </c>
      <c r="C3506" s="127">
        <v>15000</v>
      </c>
      <c r="D3506" s="137">
        <v>0</v>
      </c>
    </row>
    <row r="3507" spans="1:4" s="97" customFormat="1" x14ac:dyDescent="0.2">
      <c r="A3507" s="120">
        <v>511300</v>
      </c>
      <c r="B3507" s="121" t="s">
        <v>157</v>
      </c>
      <c r="C3507" s="127">
        <v>15000</v>
      </c>
      <c r="D3507" s="127">
        <v>0</v>
      </c>
    </row>
    <row r="3508" spans="1:4" s="139" customFormat="1" x14ac:dyDescent="0.2">
      <c r="A3508" s="130">
        <v>630000</v>
      </c>
      <c r="B3508" s="128" t="s">
        <v>194</v>
      </c>
      <c r="C3508" s="138">
        <f t="shared" ref="C3508" si="459">C3509+C3511</f>
        <v>35000</v>
      </c>
      <c r="D3508" s="138">
        <f t="shared" ref="D3508" si="460">D3509+D3511</f>
        <v>1900000</v>
      </c>
    </row>
    <row r="3509" spans="1:4" s="139" customFormat="1" x14ac:dyDescent="0.2">
      <c r="A3509" s="130">
        <v>631000</v>
      </c>
      <c r="B3509" s="128" t="s">
        <v>126</v>
      </c>
      <c r="C3509" s="138">
        <f>C3510</f>
        <v>0</v>
      </c>
      <c r="D3509" s="138">
        <f>D3510</f>
        <v>1900000</v>
      </c>
    </row>
    <row r="3510" spans="1:4" s="97" customFormat="1" x14ac:dyDescent="0.2">
      <c r="A3510" s="141">
        <v>631200</v>
      </c>
      <c r="B3510" s="121" t="s">
        <v>197</v>
      </c>
      <c r="C3510" s="127">
        <v>0</v>
      </c>
      <c r="D3510" s="127">
        <v>1900000</v>
      </c>
    </row>
    <row r="3511" spans="1:4" s="139" customFormat="1" ht="46.5" x14ac:dyDescent="0.2">
      <c r="A3511" s="130">
        <v>638000</v>
      </c>
      <c r="B3511" s="128" t="s">
        <v>127</v>
      </c>
      <c r="C3511" s="138">
        <f>C3512</f>
        <v>35000</v>
      </c>
      <c r="D3511" s="138">
        <f>D3512</f>
        <v>0</v>
      </c>
    </row>
    <row r="3512" spans="1:4" s="97" customFormat="1" x14ac:dyDescent="0.2">
      <c r="A3512" s="120">
        <v>638100</v>
      </c>
      <c r="B3512" s="121" t="s">
        <v>199</v>
      </c>
      <c r="C3512" s="127">
        <v>35000</v>
      </c>
      <c r="D3512" s="127">
        <v>0</v>
      </c>
    </row>
    <row r="3513" spans="1:4" s="164" customFormat="1" ht="22.5" x14ac:dyDescent="0.2">
      <c r="A3513" s="161"/>
      <c r="B3513" s="162" t="s">
        <v>236</v>
      </c>
      <c r="C3513" s="163">
        <f>C3487+C3504+C3508</f>
        <v>1312899.9999999995</v>
      </c>
      <c r="D3513" s="163">
        <f>D3487+D3504+D3508</f>
        <v>1900000</v>
      </c>
    </row>
    <row r="3514" spans="1:4" s="97" customFormat="1" x14ac:dyDescent="0.2">
      <c r="A3514" s="108"/>
      <c r="B3514" s="109"/>
      <c r="C3514" s="110"/>
      <c r="D3514" s="110"/>
    </row>
    <row r="3515" spans="1:4" s="97" customFormat="1" x14ac:dyDescent="0.2">
      <c r="A3515" s="108"/>
      <c r="B3515" s="109"/>
      <c r="C3515" s="110"/>
      <c r="D3515" s="110"/>
    </row>
    <row r="3516" spans="1:4" s="97" customFormat="1" x14ac:dyDescent="0.2">
      <c r="A3516" s="120" t="s">
        <v>658</v>
      </c>
      <c r="B3516" s="128"/>
      <c r="C3516" s="137"/>
      <c r="D3516" s="137"/>
    </row>
    <row r="3517" spans="1:4" s="97" customFormat="1" x14ac:dyDescent="0.2">
      <c r="A3517" s="120" t="s">
        <v>250</v>
      </c>
      <c r="B3517" s="128"/>
      <c r="C3517" s="137"/>
      <c r="D3517" s="137"/>
    </row>
    <row r="3518" spans="1:4" s="97" customFormat="1" x14ac:dyDescent="0.2">
      <c r="A3518" s="120" t="s">
        <v>370</v>
      </c>
      <c r="B3518" s="128"/>
      <c r="C3518" s="137"/>
      <c r="D3518" s="137"/>
    </row>
    <row r="3519" spans="1:4" s="97" customFormat="1" x14ac:dyDescent="0.2">
      <c r="A3519" s="120" t="s">
        <v>530</v>
      </c>
      <c r="B3519" s="128"/>
      <c r="C3519" s="137"/>
      <c r="D3519" s="137"/>
    </row>
    <row r="3520" spans="1:4" s="97" customFormat="1" x14ac:dyDescent="0.2">
      <c r="A3520" s="120"/>
      <c r="B3520" s="122"/>
      <c r="C3520" s="110"/>
      <c r="D3520" s="110"/>
    </row>
    <row r="3521" spans="1:4" s="97" customFormat="1" x14ac:dyDescent="0.2">
      <c r="A3521" s="130">
        <v>410000</v>
      </c>
      <c r="B3521" s="124" t="s">
        <v>87</v>
      </c>
      <c r="C3521" s="138">
        <f>C3522+C3527+C3541+C3539</f>
        <v>5953900</v>
      </c>
      <c r="D3521" s="138">
        <f>D3522+D3527+D3541+D3539</f>
        <v>0</v>
      </c>
    </row>
    <row r="3522" spans="1:4" s="97" customFormat="1" x14ac:dyDescent="0.2">
      <c r="A3522" s="130">
        <v>411000</v>
      </c>
      <c r="B3522" s="124" t="s">
        <v>204</v>
      </c>
      <c r="C3522" s="138">
        <f t="shared" ref="C3522" si="461">SUM(C3523:C3526)</f>
        <v>2288500</v>
      </c>
      <c r="D3522" s="138">
        <f t="shared" ref="D3522" si="462">SUM(D3523:D3526)</f>
        <v>0</v>
      </c>
    </row>
    <row r="3523" spans="1:4" s="97" customFormat="1" x14ac:dyDescent="0.2">
      <c r="A3523" s="120">
        <v>411100</v>
      </c>
      <c r="B3523" s="121" t="s">
        <v>88</v>
      </c>
      <c r="C3523" s="127">
        <v>2080000</v>
      </c>
      <c r="D3523" s="127">
        <v>0</v>
      </c>
    </row>
    <row r="3524" spans="1:4" s="97" customFormat="1" ht="46.5" x14ac:dyDescent="0.2">
      <c r="A3524" s="120">
        <v>411200</v>
      </c>
      <c r="B3524" s="121" t="s">
        <v>217</v>
      </c>
      <c r="C3524" s="127">
        <v>90000</v>
      </c>
      <c r="D3524" s="127">
        <v>0</v>
      </c>
    </row>
    <row r="3525" spans="1:4" s="97" customFormat="1" ht="46.5" x14ac:dyDescent="0.2">
      <c r="A3525" s="120">
        <v>411300</v>
      </c>
      <c r="B3525" s="121" t="s">
        <v>89</v>
      </c>
      <c r="C3525" s="127">
        <v>103000</v>
      </c>
      <c r="D3525" s="127">
        <v>0</v>
      </c>
    </row>
    <row r="3526" spans="1:4" s="97" customFormat="1" x14ac:dyDescent="0.2">
      <c r="A3526" s="120">
        <v>411400</v>
      </c>
      <c r="B3526" s="121" t="s">
        <v>90</v>
      </c>
      <c r="C3526" s="127">
        <v>15500</v>
      </c>
      <c r="D3526" s="127">
        <v>0</v>
      </c>
    </row>
    <row r="3527" spans="1:4" s="97" customFormat="1" x14ac:dyDescent="0.2">
      <c r="A3527" s="130">
        <v>412000</v>
      </c>
      <c r="B3527" s="128" t="s">
        <v>209</v>
      </c>
      <c r="C3527" s="138">
        <f>SUM(C3528:C3538)</f>
        <v>987400</v>
      </c>
      <c r="D3527" s="138">
        <f>SUM(D3528:D3538)</f>
        <v>0</v>
      </c>
    </row>
    <row r="3528" spans="1:4" s="97" customFormat="1" x14ac:dyDescent="0.2">
      <c r="A3528" s="120">
        <v>412100</v>
      </c>
      <c r="B3528" s="121" t="s">
        <v>91</v>
      </c>
      <c r="C3528" s="127">
        <v>25900</v>
      </c>
      <c r="D3528" s="127">
        <v>0</v>
      </c>
    </row>
    <row r="3529" spans="1:4" s="97" customFormat="1" ht="46.5" x14ac:dyDescent="0.2">
      <c r="A3529" s="120">
        <v>412200</v>
      </c>
      <c r="B3529" s="121" t="s">
        <v>218</v>
      </c>
      <c r="C3529" s="127">
        <v>386000</v>
      </c>
      <c r="D3529" s="127">
        <v>0</v>
      </c>
    </row>
    <row r="3530" spans="1:4" s="97" customFormat="1" x14ac:dyDescent="0.2">
      <c r="A3530" s="120">
        <v>412300</v>
      </c>
      <c r="B3530" s="121" t="s">
        <v>92</v>
      </c>
      <c r="C3530" s="127">
        <v>19000</v>
      </c>
      <c r="D3530" s="127">
        <v>0</v>
      </c>
    </row>
    <row r="3531" spans="1:4" s="97" customFormat="1" x14ac:dyDescent="0.2">
      <c r="A3531" s="120">
        <v>412500</v>
      </c>
      <c r="B3531" s="121" t="s">
        <v>94</v>
      </c>
      <c r="C3531" s="127">
        <v>19000</v>
      </c>
      <c r="D3531" s="127">
        <v>0</v>
      </c>
    </row>
    <row r="3532" spans="1:4" s="97" customFormat="1" x14ac:dyDescent="0.2">
      <c r="A3532" s="120">
        <v>412600</v>
      </c>
      <c r="B3532" s="121" t="s">
        <v>219</v>
      </c>
      <c r="C3532" s="127">
        <v>57000</v>
      </c>
      <c r="D3532" s="127">
        <v>0</v>
      </c>
    </row>
    <row r="3533" spans="1:4" s="97" customFormat="1" x14ac:dyDescent="0.2">
      <c r="A3533" s="120">
        <v>412700</v>
      </c>
      <c r="B3533" s="121" t="s">
        <v>206</v>
      </c>
      <c r="C3533" s="127">
        <v>426500</v>
      </c>
      <c r="D3533" s="127">
        <v>0</v>
      </c>
    </row>
    <row r="3534" spans="1:4" s="97" customFormat="1" x14ac:dyDescent="0.2">
      <c r="A3534" s="120">
        <v>412900</v>
      </c>
      <c r="B3534" s="129" t="s">
        <v>531</v>
      </c>
      <c r="C3534" s="127">
        <v>1000</v>
      </c>
      <c r="D3534" s="127">
        <v>0</v>
      </c>
    </row>
    <row r="3535" spans="1:4" s="97" customFormat="1" x14ac:dyDescent="0.2">
      <c r="A3535" s="120">
        <v>412900</v>
      </c>
      <c r="B3535" s="129" t="s">
        <v>299</v>
      </c>
      <c r="C3535" s="127">
        <v>39000</v>
      </c>
      <c r="D3535" s="127">
        <v>0</v>
      </c>
    </row>
    <row r="3536" spans="1:4" s="97" customFormat="1" x14ac:dyDescent="0.2">
      <c r="A3536" s="120">
        <v>412900</v>
      </c>
      <c r="B3536" s="129" t="s">
        <v>316</v>
      </c>
      <c r="C3536" s="127">
        <v>3999.9999999999991</v>
      </c>
      <c r="D3536" s="127">
        <v>0</v>
      </c>
    </row>
    <row r="3537" spans="1:4" s="97" customFormat="1" ht="46.5" x14ac:dyDescent="0.2">
      <c r="A3537" s="120">
        <v>412900</v>
      </c>
      <c r="B3537" s="129" t="s">
        <v>317</v>
      </c>
      <c r="C3537" s="127">
        <v>5000</v>
      </c>
      <c r="D3537" s="127">
        <v>0</v>
      </c>
    </row>
    <row r="3538" spans="1:4" s="97" customFormat="1" ht="46.5" x14ac:dyDescent="0.2">
      <c r="A3538" s="120">
        <v>412900</v>
      </c>
      <c r="B3538" s="129" t="s">
        <v>318</v>
      </c>
      <c r="C3538" s="127">
        <v>5000</v>
      </c>
      <c r="D3538" s="127">
        <v>0</v>
      </c>
    </row>
    <row r="3539" spans="1:4" s="139" customFormat="1" x14ac:dyDescent="0.2">
      <c r="A3539" s="130">
        <v>413000</v>
      </c>
      <c r="B3539" s="128" t="s">
        <v>210</v>
      </c>
      <c r="C3539" s="138">
        <f>C3540</f>
        <v>2000</v>
      </c>
      <c r="D3539" s="138">
        <f>D3540</f>
        <v>0</v>
      </c>
    </row>
    <row r="3540" spans="1:4" s="97" customFormat="1" x14ac:dyDescent="0.2">
      <c r="A3540" s="120">
        <v>413900</v>
      </c>
      <c r="B3540" s="121" t="s">
        <v>99</v>
      </c>
      <c r="C3540" s="127">
        <v>2000</v>
      </c>
      <c r="D3540" s="127">
        <v>0</v>
      </c>
    </row>
    <row r="3541" spans="1:4" s="139" customFormat="1" x14ac:dyDescent="0.2">
      <c r="A3541" s="130">
        <v>415000</v>
      </c>
      <c r="B3541" s="128" t="s">
        <v>50</v>
      </c>
      <c r="C3541" s="138">
        <f t="shared" ref="C3541" si="463">SUM(C3542:C3549)</f>
        <v>2676000</v>
      </c>
      <c r="D3541" s="138">
        <f t="shared" ref="D3541" si="464">SUM(D3542:D3549)</f>
        <v>0</v>
      </c>
    </row>
    <row r="3542" spans="1:4" s="97" customFormat="1" x14ac:dyDescent="0.2">
      <c r="A3542" s="120">
        <v>415200</v>
      </c>
      <c r="B3542" s="121" t="s">
        <v>426</v>
      </c>
      <c r="C3542" s="127">
        <v>50000</v>
      </c>
      <c r="D3542" s="127">
        <v>0</v>
      </c>
    </row>
    <row r="3543" spans="1:4" s="97" customFormat="1" x14ac:dyDescent="0.2">
      <c r="A3543" s="120">
        <v>415200</v>
      </c>
      <c r="B3543" s="121" t="s">
        <v>270</v>
      </c>
      <c r="C3543" s="127">
        <v>79999.999999999985</v>
      </c>
      <c r="D3543" s="127">
        <v>0</v>
      </c>
    </row>
    <row r="3544" spans="1:4" s="97" customFormat="1" x14ac:dyDescent="0.2">
      <c r="A3544" s="120">
        <v>415200</v>
      </c>
      <c r="B3544" s="121" t="s">
        <v>659</v>
      </c>
      <c r="C3544" s="127">
        <v>50000</v>
      </c>
      <c r="D3544" s="127">
        <v>0</v>
      </c>
    </row>
    <row r="3545" spans="1:4" s="97" customFormat="1" x14ac:dyDescent="0.2">
      <c r="A3545" s="120">
        <v>415200</v>
      </c>
      <c r="B3545" s="121" t="s">
        <v>427</v>
      </c>
      <c r="C3545" s="127">
        <v>30000</v>
      </c>
      <c r="D3545" s="127">
        <v>0</v>
      </c>
    </row>
    <row r="3546" spans="1:4" s="97" customFormat="1" x14ac:dyDescent="0.2">
      <c r="A3546" s="120">
        <v>415200</v>
      </c>
      <c r="B3546" s="121" t="s">
        <v>660</v>
      </c>
      <c r="C3546" s="127">
        <v>50000</v>
      </c>
      <c r="D3546" s="127">
        <v>0</v>
      </c>
    </row>
    <row r="3547" spans="1:4" s="97" customFormat="1" ht="46.5" x14ac:dyDescent="0.2">
      <c r="A3547" s="120">
        <v>415200</v>
      </c>
      <c r="B3547" s="121" t="s">
        <v>661</v>
      </c>
      <c r="C3547" s="127">
        <v>50000</v>
      </c>
      <c r="D3547" s="127">
        <v>0</v>
      </c>
    </row>
    <row r="3548" spans="1:4" s="97" customFormat="1" x14ac:dyDescent="0.2">
      <c r="A3548" s="120">
        <v>415200</v>
      </c>
      <c r="B3548" s="121" t="s">
        <v>273</v>
      </c>
      <c r="C3548" s="127">
        <v>2346000</v>
      </c>
      <c r="D3548" s="127">
        <v>0</v>
      </c>
    </row>
    <row r="3549" spans="1:4" s="97" customFormat="1" x14ac:dyDescent="0.2">
      <c r="A3549" s="120">
        <v>415200</v>
      </c>
      <c r="B3549" s="121" t="s">
        <v>274</v>
      </c>
      <c r="C3549" s="127">
        <v>20000</v>
      </c>
      <c r="D3549" s="127">
        <v>0</v>
      </c>
    </row>
    <row r="3550" spans="1:4" s="97" customFormat="1" x14ac:dyDescent="0.2">
      <c r="A3550" s="130">
        <v>480000</v>
      </c>
      <c r="B3550" s="128" t="s">
        <v>149</v>
      </c>
      <c r="C3550" s="138">
        <f>C3551</f>
        <v>3880000</v>
      </c>
      <c r="D3550" s="138">
        <f>D3551</f>
        <v>0</v>
      </c>
    </row>
    <row r="3551" spans="1:4" s="97" customFormat="1" x14ac:dyDescent="0.2">
      <c r="A3551" s="130">
        <v>487000</v>
      </c>
      <c r="B3551" s="128" t="s">
        <v>203</v>
      </c>
      <c r="C3551" s="138">
        <f>SUM(C3552:C3554)</f>
        <v>3880000</v>
      </c>
      <c r="D3551" s="138">
        <f>SUM(D3552:D3554)</f>
        <v>0</v>
      </c>
    </row>
    <row r="3552" spans="1:4" s="97" customFormat="1" x14ac:dyDescent="0.2">
      <c r="A3552" s="120">
        <v>487100</v>
      </c>
      <c r="B3552" s="121" t="s">
        <v>504</v>
      </c>
      <c r="C3552" s="127">
        <v>20000</v>
      </c>
      <c r="D3552" s="127">
        <v>0</v>
      </c>
    </row>
    <row r="3553" spans="1:4" s="97" customFormat="1" x14ac:dyDescent="0.2">
      <c r="A3553" s="120">
        <v>487300</v>
      </c>
      <c r="B3553" s="121" t="s">
        <v>662</v>
      </c>
      <c r="C3553" s="127">
        <v>3300000</v>
      </c>
      <c r="D3553" s="127">
        <v>0</v>
      </c>
    </row>
    <row r="3554" spans="1:4" s="97" customFormat="1" x14ac:dyDescent="0.2">
      <c r="A3554" s="120">
        <v>487300</v>
      </c>
      <c r="B3554" s="121" t="s">
        <v>150</v>
      </c>
      <c r="C3554" s="127">
        <v>560000</v>
      </c>
      <c r="D3554" s="127">
        <v>0</v>
      </c>
    </row>
    <row r="3555" spans="1:4" s="97" customFormat="1" x14ac:dyDescent="0.2">
      <c r="A3555" s="130">
        <v>510000</v>
      </c>
      <c r="B3555" s="128" t="s">
        <v>153</v>
      </c>
      <c r="C3555" s="138">
        <f>C3556+C3558+0</f>
        <v>15000</v>
      </c>
      <c r="D3555" s="138">
        <f>D3556+D3558+0</f>
        <v>0</v>
      </c>
    </row>
    <row r="3556" spans="1:4" s="97" customFormat="1" x14ac:dyDescent="0.2">
      <c r="A3556" s="130">
        <v>511000</v>
      </c>
      <c r="B3556" s="128" t="s">
        <v>154</v>
      </c>
      <c r="C3556" s="138">
        <f>SUM(C3557:C3557)</f>
        <v>10000</v>
      </c>
      <c r="D3556" s="138">
        <f>SUM(D3557:D3557)</f>
        <v>0</v>
      </c>
    </row>
    <row r="3557" spans="1:4" s="97" customFormat="1" x14ac:dyDescent="0.2">
      <c r="A3557" s="120">
        <v>511300</v>
      </c>
      <c r="B3557" s="121" t="s">
        <v>157</v>
      </c>
      <c r="C3557" s="127">
        <v>10000</v>
      </c>
      <c r="D3557" s="127">
        <v>0</v>
      </c>
    </row>
    <row r="3558" spans="1:4" s="139" customFormat="1" ht="46.5" x14ac:dyDescent="0.2">
      <c r="A3558" s="130">
        <v>516000</v>
      </c>
      <c r="B3558" s="128" t="s">
        <v>164</v>
      </c>
      <c r="C3558" s="138">
        <f>C3559</f>
        <v>4999.9999999999991</v>
      </c>
      <c r="D3558" s="138">
        <f>D3559</f>
        <v>0</v>
      </c>
    </row>
    <row r="3559" spans="1:4" s="97" customFormat="1" ht="46.5" x14ac:dyDescent="0.2">
      <c r="A3559" s="120">
        <v>516100</v>
      </c>
      <c r="B3559" s="121" t="s">
        <v>164</v>
      </c>
      <c r="C3559" s="127">
        <v>4999.9999999999991</v>
      </c>
      <c r="D3559" s="127">
        <v>0</v>
      </c>
    </row>
    <row r="3560" spans="1:4" s="139" customFormat="1" x14ac:dyDescent="0.2">
      <c r="A3560" s="130">
        <v>630000</v>
      </c>
      <c r="B3560" s="128" t="s">
        <v>194</v>
      </c>
      <c r="C3560" s="138">
        <f>C3561+0</f>
        <v>125000</v>
      </c>
      <c r="D3560" s="138">
        <f>D3561+0</f>
        <v>0</v>
      </c>
    </row>
    <row r="3561" spans="1:4" s="139" customFormat="1" ht="46.5" x14ac:dyDescent="0.2">
      <c r="A3561" s="130">
        <v>638000</v>
      </c>
      <c r="B3561" s="128" t="s">
        <v>127</v>
      </c>
      <c r="C3561" s="138">
        <f>C3562</f>
        <v>125000</v>
      </c>
      <c r="D3561" s="138">
        <f>D3562</f>
        <v>0</v>
      </c>
    </row>
    <row r="3562" spans="1:4" s="97" customFormat="1" x14ac:dyDescent="0.2">
      <c r="A3562" s="120">
        <v>638100</v>
      </c>
      <c r="B3562" s="121" t="s">
        <v>199</v>
      </c>
      <c r="C3562" s="127">
        <v>125000</v>
      </c>
      <c r="D3562" s="127">
        <v>0</v>
      </c>
    </row>
    <row r="3563" spans="1:4" s="97" customFormat="1" x14ac:dyDescent="0.2">
      <c r="A3563" s="142"/>
      <c r="B3563" s="133" t="s">
        <v>236</v>
      </c>
      <c r="C3563" s="140">
        <f>C3521+C3550+C3555+C3560</f>
        <v>9973900</v>
      </c>
      <c r="D3563" s="140">
        <f>D3521+D3550+D3555+D3560</f>
        <v>0</v>
      </c>
    </row>
    <row r="3564" spans="1:4" s="97" customFormat="1" x14ac:dyDescent="0.2">
      <c r="A3564" s="120"/>
      <c r="B3564" s="121"/>
      <c r="C3564" s="137"/>
      <c r="D3564" s="137"/>
    </row>
    <row r="3565" spans="1:4" s="97" customFormat="1" x14ac:dyDescent="0.2">
      <c r="A3565" s="118"/>
      <c r="B3565" s="109"/>
      <c r="C3565" s="137"/>
      <c r="D3565" s="137"/>
    </row>
    <row r="3566" spans="1:4" s="97" customFormat="1" x14ac:dyDescent="0.2">
      <c r="A3566" s="120" t="s">
        <v>663</v>
      </c>
      <c r="B3566" s="128"/>
      <c r="C3566" s="137"/>
      <c r="D3566" s="137"/>
    </row>
    <row r="3567" spans="1:4" s="97" customFormat="1" x14ac:dyDescent="0.2">
      <c r="A3567" s="120" t="s">
        <v>251</v>
      </c>
      <c r="B3567" s="128"/>
      <c r="C3567" s="137"/>
      <c r="D3567" s="137"/>
    </row>
    <row r="3568" spans="1:4" s="97" customFormat="1" x14ac:dyDescent="0.2">
      <c r="A3568" s="120" t="s">
        <v>375</v>
      </c>
      <c r="B3568" s="128"/>
      <c r="C3568" s="137"/>
      <c r="D3568" s="137"/>
    </row>
    <row r="3569" spans="1:4" s="97" customFormat="1" x14ac:dyDescent="0.2">
      <c r="A3569" s="120" t="s">
        <v>530</v>
      </c>
      <c r="B3569" s="128"/>
      <c r="C3569" s="137"/>
      <c r="D3569" s="137"/>
    </row>
    <row r="3570" spans="1:4" s="97" customFormat="1" x14ac:dyDescent="0.2">
      <c r="A3570" s="120"/>
      <c r="B3570" s="122"/>
      <c r="C3570" s="110"/>
      <c r="D3570" s="110"/>
    </row>
    <row r="3571" spans="1:4" s="97" customFormat="1" x14ac:dyDescent="0.2">
      <c r="A3571" s="130">
        <v>410000</v>
      </c>
      <c r="B3571" s="124" t="s">
        <v>87</v>
      </c>
      <c r="C3571" s="138">
        <f>C3572+C3577+C3590+C3595+0+0</f>
        <v>6350200</v>
      </c>
      <c r="D3571" s="138">
        <f>D3572+D3577+D3590+D3595+0+0</f>
        <v>0</v>
      </c>
    </row>
    <row r="3572" spans="1:4" s="97" customFormat="1" x14ac:dyDescent="0.2">
      <c r="A3572" s="130">
        <v>411000</v>
      </c>
      <c r="B3572" s="124" t="s">
        <v>204</v>
      </c>
      <c r="C3572" s="138">
        <f t="shared" ref="C3572" si="465">SUM(C3573:C3576)</f>
        <v>1906300</v>
      </c>
      <c r="D3572" s="138">
        <f t="shared" ref="D3572" si="466">SUM(D3573:D3576)</f>
        <v>0</v>
      </c>
    </row>
    <row r="3573" spans="1:4" s="97" customFormat="1" x14ac:dyDescent="0.2">
      <c r="A3573" s="120">
        <v>411100</v>
      </c>
      <c r="B3573" s="121" t="s">
        <v>88</v>
      </c>
      <c r="C3573" s="127">
        <v>1770000</v>
      </c>
      <c r="D3573" s="127">
        <v>0</v>
      </c>
    </row>
    <row r="3574" spans="1:4" s="97" customFormat="1" ht="46.5" x14ac:dyDescent="0.2">
      <c r="A3574" s="120">
        <v>411200</v>
      </c>
      <c r="B3574" s="121" t="s">
        <v>217</v>
      </c>
      <c r="C3574" s="127">
        <v>50000</v>
      </c>
      <c r="D3574" s="127">
        <v>0</v>
      </c>
    </row>
    <row r="3575" spans="1:4" s="97" customFormat="1" ht="46.5" x14ac:dyDescent="0.2">
      <c r="A3575" s="120">
        <v>411300</v>
      </c>
      <c r="B3575" s="121" t="s">
        <v>89</v>
      </c>
      <c r="C3575" s="127">
        <v>60000</v>
      </c>
      <c r="D3575" s="127">
        <v>0</v>
      </c>
    </row>
    <row r="3576" spans="1:4" s="97" customFormat="1" x14ac:dyDescent="0.2">
      <c r="A3576" s="120">
        <v>411400</v>
      </c>
      <c r="B3576" s="121" t="s">
        <v>90</v>
      </c>
      <c r="C3576" s="127">
        <v>26300</v>
      </c>
      <c r="D3576" s="127">
        <v>0</v>
      </c>
    </row>
    <row r="3577" spans="1:4" s="97" customFormat="1" x14ac:dyDescent="0.2">
      <c r="A3577" s="130">
        <v>412000</v>
      </c>
      <c r="B3577" s="128" t="s">
        <v>209</v>
      </c>
      <c r="C3577" s="138">
        <f t="shared" ref="C3577" si="467">SUM(C3578:C3589)</f>
        <v>653000</v>
      </c>
      <c r="D3577" s="138">
        <f t="shared" ref="D3577" si="468">SUM(D3578:D3589)</f>
        <v>0</v>
      </c>
    </row>
    <row r="3578" spans="1:4" s="97" customFormat="1" x14ac:dyDescent="0.2">
      <c r="A3578" s="141">
        <v>412100</v>
      </c>
      <c r="B3578" s="121" t="s">
        <v>91</v>
      </c>
      <c r="C3578" s="127">
        <v>1300</v>
      </c>
      <c r="D3578" s="127">
        <v>0</v>
      </c>
    </row>
    <row r="3579" spans="1:4" s="97" customFormat="1" ht="46.5" x14ac:dyDescent="0.2">
      <c r="A3579" s="120">
        <v>412200</v>
      </c>
      <c r="B3579" s="121" t="s">
        <v>218</v>
      </c>
      <c r="C3579" s="127">
        <v>165000</v>
      </c>
      <c r="D3579" s="127">
        <v>0</v>
      </c>
    </row>
    <row r="3580" spans="1:4" s="97" customFormat="1" x14ac:dyDescent="0.2">
      <c r="A3580" s="120">
        <v>412300</v>
      </c>
      <c r="B3580" s="121" t="s">
        <v>92</v>
      </c>
      <c r="C3580" s="127">
        <v>13000</v>
      </c>
      <c r="D3580" s="127">
        <v>0</v>
      </c>
    </row>
    <row r="3581" spans="1:4" s="97" customFormat="1" x14ac:dyDescent="0.2">
      <c r="A3581" s="120">
        <v>412500</v>
      </c>
      <c r="B3581" s="121" t="s">
        <v>94</v>
      </c>
      <c r="C3581" s="127">
        <v>12999.999999999998</v>
      </c>
      <c r="D3581" s="127">
        <v>0</v>
      </c>
    </row>
    <row r="3582" spans="1:4" s="97" customFormat="1" x14ac:dyDescent="0.2">
      <c r="A3582" s="120">
        <v>412600</v>
      </c>
      <c r="B3582" s="121" t="s">
        <v>219</v>
      </c>
      <c r="C3582" s="127">
        <v>40000</v>
      </c>
      <c r="D3582" s="127">
        <v>0</v>
      </c>
    </row>
    <row r="3583" spans="1:4" s="97" customFormat="1" x14ac:dyDescent="0.2">
      <c r="A3583" s="120">
        <v>412700</v>
      </c>
      <c r="B3583" s="121" t="s">
        <v>206</v>
      </c>
      <c r="C3583" s="127">
        <v>24700</v>
      </c>
      <c r="D3583" s="127">
        <v>0</v>
      </c>
    </row>
    <row r="3584" spans="1:4" s="97" customFormat="1" x14ac:dyDescent="0.2">
      <c r="A3584" s="120">
        <v>412900</v>
      </c>
      <c r="B3584" s="129" t="s">
        <v>531</v>
      </c>
      <c r="C3584" s="127">
        <v>2000</v>
      </c>
      <c r="D3584" s="127">
        <v>0</v>
      </c>
    </row>
    <row r="3585" spans="1:4" s="97" customFormat="1" x14ac:dyDescent="0.2">
      <c r="A3585" s="120">
        <v>412900</v>
      </c>
      <c r="B3585" s="129" t="s">
        <v>299</v>
      </c>
      <c r="C3585" s="127">
        <v>300000</v>
      </c>
      <c r="D3585" s="127">
        <v>0</v>
      </c>
    </row>
    <row r="3586" spans="1:4" s="97" customFormat="1" x14ac:dyDescent="0.2">
      <c r="A3586" s="120">
        <v>412900</v>
      </c>
      <c r="B3586" s="129" t="s">
        <v>316</v>
      </c>
      <c r="C3586" s="127">
        <v>4000</v>
      </c>
      <c r="D3586" s="127">
        <v>0</v>
      </c>
    </row>
    <row r="3587" spans="1:4" s="97" customFormat="1" ht="46.5" x14ac:dyDescent="0.2">
      <c r="A3587" s="120">
        <v>412900</v>
      </c>
      <c r="B3587" s="129" t="s">
        <v>317</v>
      </c>
      <c r="C3587" s="127">
        <v>2000</v>
      </c>
      <c r="D3587" s="127">
        <v>0</v>
      </c>
    </row>
    <row r="3588" spans="1:4" s="97" customFormat="1" ht="46.5" x14ac:dyDescent="0.2">
      <c r="A3588" s="120">
        <v>412900</v>
      </c>
      <c r="B3588" s="129" t="s">
        <v>318</v>
      </c>
      <c r="C3588" s="127">
        <v>4000</v>
      </c>
      <c r="D3588" s="127">
        <v>0</v>
      </c>
    </row>
    <row r="3589" spans="1:4" s="97" customFormat="1" x14ac:dyDescent="0.2">
      <c r="A3589" s="120">
        <v>412900</v>
      </c>
      <c r="B3589" s="121" t="s">
        <v>301</v>
      </c>
      <c r="C3589" s="127">
        <v>84000</v>
      </c>
      <c r="D3589" s="127">
        <v>0</v>
      </c>
    </row>
    <row r="3590" spans="1:4" s="143" customFormat="1" x14ac:dyDescent="0.2">
      <c r="A3590" s="130">
        <v>415000</v>
      </c>
      <c r="B3590" s="128" t="s">
        <v>50</v>
      </c>
      <c r="C3590" s="138">
        <f>SUM(C3591:C3594)</f>
        <v>1280900</v>
      </c>
      <c r="D3590" s="138">
        <f>SUM(D3591:D3594)</f>
        <v>0</v>
      </c>
    </row>
    <row r="3591" spans="1:4" s="97" customFormat="1" x14ac:dyDescent="0.2">
      <c r="A3591" s="141">
        <v>415200</v>
      </c>
      <c r="B3591" s="121" t="s">
        <v>505</v>
      </c>
      <c r="C3591" s="127">
        <v>580900</v>
      </c>
      <c r="D3591" s="127">
        <v>0</v>
      </c>
    </row>
    <row r="3592" spans="1:4" s="97" customFormat="1" x14ac:dyDescent="0.2">
      <c r="A3592" s="141">
        <v>415200</v>
      </c>
      <c r="B3592" s="121" t="s">
        <v>664</v>
      </c>
      <c r="C3592" s="127">
        <v>200000</v>
      </c>
      <c r="D3592" s="127">
        <v>0</v>
      </c>
    </row>
    <row r="3593" spans="1:4" s="97" customFormat="1" x14ac:dyDescent="0.2">
      <c r="A3593" s="141">
        <v>415200</v>
      </c>
      <c r="B3593" s="121" t="s">
        <v>306</v>
      </c>
      <c r="C3593" s="127">
        <v>200000</v>
      </c>
      <c r="D3593" s="127">
        <v>0</v>
      </c>
    </row>
    <row r="3594" spans="1:4" s="97" customFormat="1" x14ac:dyDescent="0.2">
      <c r="A3594" s="141">
        <v>415200</v>
      </c>
      <c r="B3594" s="121" t="s">
        <v>428</v>
      </c>
      <c r="C3594" s="127">
        <v>300000</v>
      </c>
      <c r="D3594" s="127">
        <v>0</v>
      </c>
    </row>
    <row r="3595" spans="1:4" s="139" customFormat="1" ht="46.5" x14ac:dyDescent="0.2">
      <c r="A3595" s="130">
        <v>416000</v>
      </c>
      <c r="B3595" s="128" t="s">
        <v>211</v>
      </c>
      <c r="C3595" s="138">
        <f>SUM(C3596:C3599)</f>
        <v>2510000</v>
      </c>
      <c r="D3595" s="138">
        <f>SUM(D3596:D3599)</f>
        <v>0</v>
      </c>
    </row>
    <row r="3596" spans="1:4" s="97" customFormat="1" x14ac:dyDescent="0.2">
      <c r="A3596" s="141">
        <v>416100</v>
      </c>
      <c r="B3596" s="121" t="s">
        <v>275</v>
      </c>
      <c r="C3596" s="127">
        <v>160000</v>
      </c>
      <c r="D3596" s="127">
        <v>0</v>
      </c>
    </row>
    <row r="3597" spans="1:4" s="97" customFormat="1" x14ac:dyDescent="0.2">
      <c r="A3597" s="141">
        <v>416100</v>
      </c>
      <c r="B3597" s="121" t="s">
        <v>307</v>
      </c>
      <c r="C3597" s="127">
        <v>65000</v>
      </c>
      <c r="D3597" s="127">
        <v>0</v>
      </c>
    </row>
    <row r="3598" spans="1:4" s="97" customFormat="1" x14ac:dyDescent="0.2">
      <c r="A3598" s="120">
        <v>416100</v>
      </c>
      <c r="B3598" s="121" t="s">
        <v>252</v>
      </c>
      <c r="C3598" s="127">
        <v>2130000</v>
      </c>
      <c r="D3598" s="127">
        <v>0</v>
      </c>
    </row>
    <row r="3599" spans="1:4" s="97" customFormat="1" x14ac:dyDescent="0.2">
      <c r="A3599" s="120">
        <v>416100</v>
      </c>
      <c r="B3599" s="121" t="s">
        <v>276</v>
      </c>
      <c r="C3599" s="127">
        <v>155000</v>
      </c>
      <c r="D3599" s="127">
        <v>0</v>
      </c>
    </row>
    <row r="3600" spans="1:4" s="143" customFormat="1" x14ac:dyDescent="0.2">
      <c r="A3600" s="130">
        <v>480000</v>
      </c>
      <c r="B3600" s="128" t="s">
        <v>149</v>
      </c>
      <c r="C3600" s="138">
        <f>C3601</f>
        <v>17921200</v>
      </c>
      <c r="D3600" s="138">
        <f>D3601</f>
        <v>0</v>
      </c>
    </row>
    <row r="3601" spans="1:4" s="143" customFormat="1" x14ac:dyDescent="0.2">
      <c r="A3601" s="130">
        <v>488000</v>
      </c>
      <c r="B3601" s="128" t="s">
        <v>103</v>
      </c>
      <c r="C3601" s="138">
        <f>SUM(C3602:C3609)</f>
        <v>17921200</v>
      </c>
      <c r="D3601" s="138">
        <f>SUM(D3602:D3609)</f>
        <v>0</v>
      </c>
    </row>
    <row r="3602" spans="1:4" s="97" customFormat="1" ht="46.5" x14ac:dyDescent="0.2">
      <c r="A3602" s="120">
        <v>488100</v>
      </c>
      <c r="B3602" s="121" t="s">
        <v>429</v>
      </c>
      <c r="C3602" s="127">
        <v>11462000</v>
      </c>
      <c r="D3602" s="127">
        <v>0</v>
      </c>
    </row>
    <row r="3603" spans="1:4" s="97" customFormat="1" x14ac:dyDescent="0.2">
      <c r="A3603" s="120">
        <v>488100</v>
      </c>
      <c r="B3603" s="121" t="s">
        <v>430</v>
      </c>
      <c r="C3603" s="127">
        <v>680000</v>
      </c>
      <c r="D3603" s="127">
        <v>0</v>
      </c>
    </row>
    <row r="3604" spans="1:4" s="97" customFormat="1" x14ac:dyDescent="0.2">
      <c r="A3604" s="120">
        <v>488100</v>
      </c>
      <c r="B3604" s="121" t="s">
        <v>665</v>
      </c>
      <c r="C3604" s="127">
        <v>4000000</v>
      </c>
      <c r="D3604" s="127">
        <v>0</v>
      </c>
    </row>
    <row r="3605" spans="1:4" s="97" customFormat="1" x14ac:dyDescent="0.2">
      <c r="A3605" s="120">
        <v>488100</v>
      </c>
      <c r="B3605" s="121" t="s">
        <v>103</v>
      </c>
      <c r="C3605" s="127">
        <v>119200</v>
      </c>
      <c r="D3605" s="127">
        <v>0</v>
      </c>
    </row>
    <row r="3606" spans="1:4" s="97" customFormat="1" x14ac:dyDescent="0.2">
      <c r="A3606" s="120">
        <v>488100</v>
      </c>
      <c r="B3606" s="121" t="s">
        <v>666</v>
      </c>
      <c r="C3606" s="127">
        <v>600000</v>
      </c>
      <c r="D3606" s="127">
        <v>0</v>
      </c>
    </row>
    <row r="3607" spans="1:4" s="97" customFormat="1" x14ac:dyDescent="0.2">
      <c r="A3607" s="120">
        <v>488100</v>
      </c>
      <c r="B3607" s="121" t="s">
        <v>431</v>
      </c>
      <c r="C3607" s="127">
        <v>550000</v>
      </c>
      <c r="D3607" s="127">
        <v>0</v>
      </c>
    </row>
    <row r="3608" spans="1:4" s="97" customFormat="1" x14ac:dyDescent="0.2">
      <c r="A3608" s="120">
        <v>488100</v>
      </c>
      <c r="B3608" s="121" t="s">
        <v>667</v>
      </c>
      <c r="C3608" s="127">
        <v>120000</v>
      </c>
      <c r="D3608" s="127">
        <v>0</v>
      </c>
    </row>
    <row r="3609" spans="1:4" s="97" customFormat="1" ht="46.5" x14ac:dyDescent="0.2">
      <c r="A3609" s="141">
        <v>488100</v>
      </c>
      <c r="B3609" s="121" t="s">
        <v>668</v>
      </c>
      <c r="C3609" s="127">
        <v>390000</v>
      </c>
      <c r="D3609" s="127">
        <v>0</v>
      </c>
    </row>
    <row r="3610" spans="1:4" s="97" customFormat="1" x14ac:dyDescent="0.2">
      <c r="A3610" s="130">
        <v>510000</v>
      </c>
      <c r="B3610" s="128" t="s">
        <v>153</v>
      </c>
      <c r="C3610" s="138">
        <f>C3611+C3614+0</f>
        <v>123000</v>
      </c>
      <c r="D3610" s="138">
        <f>D3611+D3614+0</f>
        <v>0</v>
      </c>
    </row>
    <row r="3611" spans="1:4" s="97" customFormat="1" x14ac:dyDescent="0.2">
      <c r="A3611" s="130">
        <v>511000</v>
      </c>
      <c r="B3611" s="128" t="s">
        <v>154</v>
      </c>
      <c r="C3611" s="138">
        <f>SUM(C3612:C3613)</f>
        <v>113000</v>
      </c>
      <c r="D3611" s="138">
        <f>SUM(D3612:D3613)</f>
        <v>0</v>
      </c>
    </row>
    <row r="3612" spans="1:4" s="97" customFormat="1" x14ac:dyDescent="0.2">
      <c r="A3612" s="120">
        <v>511300</v>
      </c>
      <c r="B3612" s="121" t="s">
        <v>157</v>
      </c>
      <c r="C3612" s="127">
        <v>65000</v>
      </c>
      <c r="D3612" s="127">
        <v>0</v>
      </c>
    </row>
    <row r="3613" spans="1:4" s="97" customFormat="1" x14ac:dyDescent="0.2">
      <c r="A3613" s="120">
        <v>511700</v>
      </c>
      <c r="B3613" s="121" t="s">
        <v>160</v>
      </c>
      <c r="C3613" s="127">
        <v>48000</v>
      </c>
      <c r="D3613" s="127">
        <v>0</v>
      </c>
    </row>
    <row r="3614" spans="1:4" s="139" customFormat="1" ht="46.5" x14ac:dyDescent="0.2">
      <c r="A3614" s="130">
        <v>516000</v>
      </c>
      <c r="B3614" s="128" t="s">
        <v>164</v>
      </c>
      <c r="C3614" s="153">
        <f>C3615</f>
        <v>10000</v>
      </c>
      <c r="D3614" s="153">
        <f>D3615</f>
        <v>0</v>
      </c>
    </row>
    <row r="3615" spans="1:4" s="97" customFormat="1" ht="24" customHeight="1" x14ac:dyDescent="0.2">
      <c r="A3615" s="120">
        <v>516100</v>
      </c>
      <c r="B3615" s="121" t="s">
        <v>164</v>
      </c>
      <c r="C3615" s="127">
        <v>10000</v>
      </c>
      <c r="D3615" s="127">
        <v>0</v>
      </c>
    </row>
    <row r="3616" spans="1:4" s="139" customFormat="1" x14ac:dyDescent="0.2">
      <c r="A3616" s="130">
        <v>630000</v>
      </c>
      <c r="B3616" s="128" t="s">
        <v>194</v>
      </c>
      <c r="C3616" s="138">
        <f>0+C3617</f>
        <v>79000</v>
      </c>
      <c r="D3616" s="138">
        <f>0+D3617</f>
        <v>0</v>
      </c>
    </row>
    <row r="3617" spans="1:4" s="139" customFormat="1" ht="24" customHeight="1" x14ac:dyDescent="0.2">
      <c r="A3617" s="130">
        <v>638000</v>
      </c>
      <c r="B3617" s="128" t="s">
        <v>127</v>
      </c>
      <c r="C3617" s="138">
        <f>C3618</f>
        <v>79000</v>
      </c>
      <c r="D3617" s="138">
        <f>D3618</f>
        <v>0</v>
      </c>
    </row>
    <row r="3618" spans="1:4" s="97" customFormat="1" x14ac:dyDescent="0.2">
      <c r="A3618" s="120">
        <v>638100</v>
      </c>
      <c r="B3618" s="121" t="s">
        <v>199</v>
      </c>
      <c r="C3618" s="127">
        <v>79000</v>
      </c>
      <c r="D3618" s="127">
        <v>0</v>
      </c>
    </row>
    <row r="3619" spans="1:4" s="139" customFormat="1" ht="46.5" x14ac:dyDescent="0.2">
      <c r="A3619" s="157"/>
      <c r="B3619" s="128" t="s">
        <v>669</v>
      </c>
      <c r="C3619" s="138">
        <f>C3571+C3600+C3610+C3616+0</f>
        <v>24473400</v>
      </c>
      <c r="D3619" s="138">
        <f>D3571+D3600+D3610+D3616+0</f>
        <v>0</v>
      </c>
    </row>
    <row r="3620" spans="1:4" s="97" customFormat="1" x14ac:dyDescent="0.2">
      <c r="A3620" s="157"/>
      <c r="B3620" s="128"/>
      <c r="C3620" s="137"/>
      <c r="D3620" s="137"/>
    </row>
    <row r="3621" spans="1:4" s="97" customFormat="1" x14ac:dyDescent="0.2">
      <c r="A3621" s="120" t="s">
        <v>670</v>
      </c>
      <c r="B3621" s="128"/>
      <c r="C3621" s="137"/>
      <c r="D3621" s="137"/>
    </row>
    <row r="3622" spans="1:4" s="97" customFormat="1" x14ac:dyDescent="0.2">
      <c r="A3622" s="120" t="s">
        <v>251</v>
      </c>
      <c r="B3622" s="128"/>
      <c r="C3622" s="137"/>
      <c r="D3622" s="137"/>
    </row>
    <row r="3623" spans="1:4" s="97" customFormat="1" x14ac:dyDescent="0.2">
      <c r="A3623" s="120" t="s">
        <v>375</v>
      </c>
      <c r="B3623" s="128"/>
      <c r="C3623" s="137"/>
      <c r="D3623" s="137"/>
    </row>
    <row r="3624" spans="1:4" s="97" customFormat="1" x14ac:dyDescent="0.2">
      <c r="A3624" s="120" t="s">
        <v>603</v>
      </c>
      <c r="B3624" s="128"/>
      <c r="C3624" s="137"/>
      <c r="D3624" s="137"/>
    </row>
    <row r="3625" spans="1:4" s="97" customFormat="1" x14ac:dyDescent="0.2">
      <c r="A3625" s="120"/>
      <c r="B3625" s="128"/>
      <c r="C3625" s="137"/>
      <c r="D3625" s="137"/>
    </row>
    <row r="3626" spans="1:4" s="139" customFormat="1" x14ac:dyDescent="0.2">
      <c r="A3626" s="130">
        <v>410000</v>
      </c>
      <c r="B3626" s="124" t="s">
        <v>87</v>
      </c>
      <c r="C3626" s="138">
        <f>C3627+C3630</f>
        <v>770000</v>
      </c>
      <c r="D3626" s="138">
        <f>D3627+D3630</f>
        <v>0</v>
      </c>
    </row>
    <row r="3627" spans="1:4" s="139" customFormat="1" x14ac:dyDescent="0.2">
      <c r="A3627" s="130">
        <v>412000</v>
      </c>
      <c r="B3627" s="128" t="s">
        <v>209</v>
      </c>
      <c r="C3627" s="138">
        <f>SUM(C3628:C3629)</f>
        <v>20000</v>
      </c>
      <c r="D3627" s="138">
        <f>SUM(D3628:D3629)</f>
        <v>0</v>
      </c>
    </row>
    <row r="3628" spans="1:4" s="97" customFormat="1" x14ac:dyDescent="0.2">
      <c r="A3628" s="120">
        <v>412700</v>
      </c>
      <c r="B3628" s="121" t="s">
        <v>206</v>
      </c>
      <c r="C3628" s="127">
        <v>4000</v>
      </c>
      <c r="D3628" s="127">
        <v>0</v>
      </c>
    </row>
    <row r="3629" spans="1:4" s="97" customFormat="1" x14ac:dyDescent="0.2">
      <c r="A3629" s="120">
        <v>412900</v>
      </c>
      <c r="B3629" s="121" t="s">
        <v>299</v>
      </c>
      <c r="C3629" s="127">
        <v>16000</v>
      </c>
      <c r="D3629" s="127">
        <v>0</v>
      </c>
    </row>
    <row r="3630" spans="1:4" s="139" customFormat="1" ht="46.5" x14ac:dyDescent="0.2">
      <c r="A3630" s="130">
        <v>416000</v>
      </c>
      <c r="B3630" s="128" t="s">
        <v>211</v>
      </c>
      <c r="C3630" s="138">
        <f>C3631</f>
        <v>750000</v>
      </c>
      <c r="D3630" s="138">
        <f>D3631</f>
        <v>0</v>
      </c>
    </row>
    <row r="3631" spans="1:4" s="97" customFormat="1" x14ac:dyDescent="0.2">
      <c r="A3631" s="120">
        <v>416100</v>
      </c>
      <c r="B3631" s="121" t="s">
        <v>432</v>
      </c>
      <c r="C3631" s="127">
        <v>750000</v>
      </c>
      <c r="D3631" s="127">
        <v>0</v>
      </c>
    </row>
    <row r="3632" spans="1:4" s="139" customFormat="1" x14ac:dyDescent="0.2">
      <c r="A3632" s="130"/>
      <c r="B3632" s="128" t="s">
        <v>277</v>
      </c>
      <c r="C3632" s="138">
        <f>C3626</f>
        <v>770000</v>
      </c>
      <c r="D3632" s="138">
        <f>D3626</f>
        <v>0</v>
      </c>
    </row>
    <row r="3633" spans="1:4" s="97" customFormat="1" x14ac:dyDescent="0.2">
      <c r="A3633" s="142"/>
      <c r="B3633" s="133" t="s">
        <v>236</v>
      </c>
      <c r="C3633" s="140">
        <f>C3619+C3632</f>
        <v>25243400</v>
      </c>
      <c r="D3633" s="140">
        <f>D3619+D3632</f>
        <v>0</v>
      </c>
    </row>
    <row r="3634" spans="1:4" s="97" customFormat="1" x14ac:dyDescent="0.2">
      <c r="A3634" s="108"/>
      <c r="B3634" s="109"/>
      <c r="C3634" s="110"/>
      <c r="D3634" s="110"/>
    </row>
    <row r="3635" spans="1:4" s="97" customFormat="1" x14ac:dyDescent="0.2">
      <c r="A3635" s="108"/>
      <c r="B3635" s="109"/>
      <c r="C3635" s="110"/>
      <c r="D3635" s="110"/>
    </row>
    <row r="3636" spans="1:4" s="97" customFormat="1" x14ac:dyDescent="0.2">
      <c r="A3636" s="120" t="s">
        <v>671</v>
      </c>
      <c r="B3636" s="128"/>
      <c r="C3636" s="110"/>
      <c r="D3636" s="110"/>
    </row>
    <row r="3637" spans="1:4" s="97" customFormat="1" x14ac:dyDescent="0.2">
      <c r="A3637" s="120" t="s">
        <v>251</v>
      </c>
      <c r="B3637" s="128"/>
      <c r="C3637" s="110"/>
      <c r="D3637" s="110"/>
    </row>
    <row r="3638" spans="1:4" s="97" customFormat="1" x14ac:dyDescent="0.2">
      <c r="A3638" s="120" t="s">
        <v>383</v>
      </c>
      <c r="B3638" s="128"/>
      <c r="C3638" s="110"/>
      <c r="D3638" s="110"/>
    </row>
    <row r="3639" spans="1:4" s="97" customFormat="1" x14ac:dyDescent="0.2">
      <c r="A3639" s="120" t="s">
        <v>672</v>
      </c>
      <c r="B3639" s="128"/>
      <c r="C3639" s="110"/>
      <c r="D3639" s="110"/>
    </row>
    <row r="3640" spans="1:4" s="97" customFormat="1" x14ac:dyDescent="0.2">
      <c r="A3640" s="120"/>
      <c r="B3640" s="122"/>
      <c r="C3640" s="110"/>
      <c r="D3640" s="110"/>
    </row>
    <row r="3641" spans="1:4" s="139" customFormat="1" x14ac:dyDescent="0.2">
      <c r="A3641" s="130">
        <v>410000</v>
      </c>
      <c r="B3641" s="124" t="s">
        <v>87</v>
      </c>
      <c r="C3641" s="138">
        <f>C3642+C3647+C3659+C3661+C3666+C3663</f>
        <v>64320000</v>
      </c>
      <c r="D3641" s="138">
        <f>D3642+D3647+D3659+D3661+D3666+D3663</f>
        <v>15985700</v>
      </c>
    </row>
    <row r="3642" spans="1:4" s="139" customFormat="1" x14ac:dyDescent="0.2">
      <c r="A3642" s="130">
        <v>411000</v>
      </c>
      <c r="B3642" s="124" t="s">
        <v>204</v>
      </c>
      <c r="C3642" s="138">
        <f t="shared" ref="C3642" si="469">SUM(C3643:C3646)</f>
        <v>59760000</v>
      </c>
      <c r="D3642" s="138">
        <f t="shared" ref="D3642" si="470">SUM(D3643:D3646)</f>
        <v>4951100</v>
      </c>
    </row>
    <row r="3643" spans="1:4" s="97" customFormat="1" x14ac:dyDescent="0.2">
      <c r="A3643" s="120">
        <v>411100</v>
      </c>
      <c r="B3643" s="121" t="s">
        <v>88</v>
      </c>
      <c r="C3643" s="127">
        <v>57920000</v>
      </c>
      <c r="D3643" s="127">
        <v>4062600</v>
      </c>
    </row>
    <row r="3644" spans="1:4" s="97" customFormat="1" ht="46.5" x14ac:dyDescent="0.2">
      <c r="A3644" s="120">
        <v>411200</v>
      </c>
      <c r="B3644" s="121" t="s">
        <v>217</v>
      </c>
      <c r="C3644" s="127">
        <v>850000</v>
      </c>
      <c r="D3644" s="127">
        <v>674600</v>
      </c>
    </row>
    <row r="3645" spans="1:4" s="97" customFormat="1" ht="46.5" x14ac:dyDescent="0.2">
      <c r="A3645" s="120">
        <v>411300</v>
      </c>
      <c r="B3645" s="121" t="s">
        <v>89</v>
      </c>
      <c r="C3645" s="127">
        <v>660000</v>
      </c>
      <c r="D3645" s="127">
        <v>74200</v>
      </c>
    </row>
    <row r="3646" spans="1:4" s="97" customFormat="1" x14ac:dyDescent="0.2">
      <c r="A3646" s="120">
        <v>411400</v>
      </c>
      <c r="B3646" s="121" t="s">
        <v>90</v>
      </c>
      <c r="C3646" s="127">
        <v>330000</v>
      </c>
      <c r="D3646" s="127">
        <v>139700</v>
      </c>
    </row>
    <row r="3647" spans="1:4" s="139" customFormat="1" x14ac:dyDescent="0.2">
      <c r="A3647" s="130">
        <v>412000</v>
      </c>
      <c r="B3647" s="128" t="s">
        <v>209</v>
      </c>
      <c r="C3647" s="138">
        <f>SUM(C3648:C3658)</f>
        <v>4560000</v>
      </c>
      <c r="D3647" s="138">
        <f>SUM(D3648:D3658)</f>
        <v>10295900</v>
      </c>
    </row>
    <row r="3648" spans="1:4" s="97" customFormat="1" x14ac:dyDescent="0.2">
      <c r="A3648" s="141">
        <v>412100</v>
      </c>
      <c r="B3648" s="121" t="s">
        <v>91</v>
      </c>
      <c r="C3648" s="127">
        <v>0</v>
      </c>
      <c r="D3648" s="127">
        <v>201400</v>
      </c>
    </row>
    <row r="3649" spans="1:4" s="97" customFormat="1" ht="46.5" x14ac:dyDescent="0.2">
      <c r="A3649" s="120">
        <v>412200</v>
      </c>
      <c r="B3649" s="121" t="s">
        <v>218</v>
      </c>
      <c r="C3649" s="127">
        <v>1200000</v>
      </c>
      <c r="D3649" s="127">
        <v>1858800</v>
      </c>
    </row>
    <row r="3650" spans="1:4" s="97" customFormat="1" x14ac:dyDescent="0.2">
      <c r="A3650" s="120">
        <v>412300</v>
      </c>
      <c r="B3650" s="121" t="s">
        <v>92</v>
      </c>
      <c r="C3650" s="127">
        <v>30000</v>
      </c>
      <c r="D3650" s="127">
        <v>397100</v>
      </c>
    </row>
    <row r="3651" spans="1:4" s="97" customFormat="1" x14ac:dyDescent="0.2">
      <c r="A3651" s="120">
        <v>412400</v>
      </c>
      <c r="B3651" s="121" t="s">
        <v>93</v>
      </c>
      <c r="C3651" s="127">
        <v>20000</v>
      </c>
      <c r="D3651" s="127">
        <v>1008700</v>
      </c>
    </row>
    <row r="3652" spans="1:4" s="97" customFormat="1" x14ac:dyDescent="0.2">
      <c r="A3652" s="120">
        <v>412500</v>
      </c>
      <c r="B3652" s="121" t="s">
        <v>94</v>
      </c>
      <c r="C3652" s="127">
        <v>25000</v>
      </c>
      <c r="D3652" s="127">
        <v>625900</v>
      </c>
    </row>
    <row r="3653" spans="1:4" s="97" customFormat="1" x14ac:dyDescent="0.2">
      <c r="A3653" s="120">
        <v>412600</v>
      </c>
      <c r="B3653" s="121" t="s">
        <v>219</v>
      </c>
      <c r="C3653" s="127">
        <v>10000</v>
      </c>
      <c r="D3653" s="127">
        <v>510000</v>
      </c>
    </row>
    <row r="3654" spans="1:4" s="97" customFormat="1" x14ac:dyDescent="0.2">
      <c r="A3654" s="120">
        <v>412700</v>
      </c>
      <c r="B3654" s="121" t="s">
        <v>206</v>
      </c>
      <c r="C3654" s="127">
        <v>45000</v>
      </c>
      <c r="D3654" s="127">
        <v>689500</v>
      </c>
    </row>
    <row r="3655" spans="1:4" s="97" customFormat="1" ht="46.5" x14ac:dyDescent="0.2">
      <c r="A3655" s="120">
        <v>412800</v>
      </c>
      <c r="B3655" s="121" t="s">
        <v>220</v>
      </c>
      <c r="C3655" s="127">
        <v>0</v>
      </c>
      <c r="D3655" s="127">
        <v>11900</v>
      </c>
    </row>
    <row r="3656" spans="1:4" s="97" customFormat="1" x14ac:dyDescent="0.2">
      <c r="A3656" s="120">
        <v>412900</v>
      </c>
      <c r="B3656" s="129" t="s">
        <v>299</v>
      </c>
      <c r="C3656" s="127">
        <v>3100000</v>
      </c>
      <c r="D3656" s="127">
        <v>0</v>
      </c>
    </row>
    <row r="3657" spans="1:4" s="97" customFormat="1" ht="46.5" x14ac:dyDescent="0.2">
      <c r="A3657" s="120">
        <v>412900</v>
      </c>
      <c r="B3657" s="121" t="s">
        <v>318</v>
      </c>
      <c r="C3657" s="127">
        <v>130000</v>
      </c>
      <c r="D3657" s="127">
        <v>0</v>
      </c>
    </row>
    <row r="3658" spans="1:4" s="97" customFormat="1" x14ac:dyDescent="0.2">
      <c r="A3658" s="120">
        <v>412900</v>
      </c>
      <c r="B3658" s="121" t="s">
        <v>301</v>
      </c>
      <c r="C3658" s="127">
        <v>0</v>
      </c>
      <c r="D3658" s="127">
        <v>4992600</v>
      </c>
    </row>
    <row r="3659" spans="1:4" s="139" customFormat="1" x14ac:dyDescent="0.2">
      <c r="A3659" s="130">
        <v>413000</v>
      </c>
      <c r="B3659" s="128" t="s">
        <v>210</v>
      </c>
      <c r="C3659" s="138">
        <f>C3660</f>
        <v>0</v>
      </c>
      <c r="D3659" s="138">
        <f>D3660</f>
        <v>1300</v>
      </c>
    </row>
    <row r="3660" spans="1:4" s="97" customFormat="1" x14ac:dyDescent="0.2">
      <c r="A3660" s="120">
        <v>413900</v>
      </c>
      <c r="B3660" s="121" t="s">
        <v>99</v>
      </c>
      <c r="C3660" s="127">
        <v>0</v>
      </c>
      <c r="D3660" s="127">
        <v>1300</v>
      </c>
    </row>
    <row r="3661" spans="1:4" s="139" customFormat="1" x14ac:dyDescent="0.2">
      <c r="A3661" s="130">
        <v>415000</v>
      </c>
      <c r="B3661" s="128" t="s">
        <v>50</v>
      </c>
      <c r="C3661" s="138">
        <f>C3662+0</f>
        <v>0</v>
      </c>
      <c r="D3661" s="138">
        <f>D3662+0</f>
        <v>610500</v>
      </c>
    </row>
    <row r="3662" spans="1:4" s="97" customFormat="1" x14ac:dyDescent="0.2">
      <c r="A3662" s="120">
        <v>415200</v>
      </c>
      <c r="B3662" s="121" t="s">
        <v>66</v>
      </c>
      <c r="C3662" s="127">
        <v>0</v>
      </c>
      <c r="D3662" s="127">
        <v>610500</v>
      </c>
    </row>
    <row r="3663" spans="1:4" s="139" customFormat="1" ht="46.5" x14ac:dyDescent="0.2">
      <c r="A3663" s="130">
        <v>418000</v>
      </c>
      <c r="B3663" s="128" t="s">
        <v>213</v>
      </c>
      <c r="C3663" s="138">
        <f>C3664+0+C3665</f>
        <v>0</v>
      </c>
      <c r="D3663" s="138">
        <f>D3664+0+D3665</f>
        <v>111900</v>
      </c>
    </row>
    <row r="3664" spans="1:4" s="97" customFormat="1" x14ac:dyDescent="0.2">
      <c r="A3664" s="141">
        <v>418200</v>
      </c>
      <c r="B3664" s="121" t="s">
        <v>147</v>
      </c>
      <c r="C3664" s="127">
        <v>0</v>
      </c>
      <c r="D3664" s="127">
        <v>55900</v>
      </c>
    </row>
    <row r="3665" spans="1:4" s="97" customFormat="1" x14ac:dyDescent="0.2">
      <c r="A3665" s="141">
        <v>418400</v>
      </c>
      <c r="B3665" s="121" t="s">
        <v>148</v>
      </c>
      <c r="C3665" s="127">
        <v>0</v>
      </c>
      <c r="D3665" s="127">
        <v>56000</v>
      </c>
    </row>
    <row r="3666" spans="1:4" s="139" customFormat="1" x14ac:dyDescent="0.2">
      <c r="A3666" s="130">
        <v>419000</v>
      </c>
      <c r="B3666" s="128" t="s">
        <v>214</v>
      </c>
      <c r="C3666" s="138">
        <f>C3667</f>
        <v>0</v>
      </c>
      <c r="D3666" s="138">
        <f>D3667</f>
        <v>15000</v>
      </c>
    </row>
    <row r="3667" spans="1:4" s="97" customFormat="1" x14ac:dyDescent="0.2">
      <c r="A3667" s="120">
        <v>419100</v>
      </c>
      <c r="B3667" s="121" t="s">
        <v>214</v>
      </c>
      <c r="C3667" s="127">
        <v>0</v>
      </c>
      <c r="D3667" s="127">
        <v>15000</v>
      </c>
    </row>
    <row r="3668" spans="1:4" s="139" customFormat="1" x14ac:dyDescent="0.2">
      <c r="A3668" s="130">
        <v>480000</v>
      </c>
      <c r="B3668" s="128" t="s">
        <v>149</v>
      </c>
      <c r="C3668" s="138">
        <f t="shared" ref="C3668:C3669" si="471">C3669</f>
        <v>0</v>
      </c>
      <c r="D3668" s="138">
        <f t="shared" ref="D3668:D3669" si="472">D3669</f>
        <v>37000</v>
      </c>
    </row>
    <row r="3669" spans="1:4" s="139" customFormat="1" x14ac:dyDescent="0.2">
      <c r="A3669" s="130">
        <v>488000</v>
      </c>
      <c r="B3669" s="128" t="s">
        <v>103</v>
      </c>
      <c r="C3669" s="138">
        <f t="shared" si="471"/>
        <v>0</v>
      </c>
      <c r="D3669" s="138">
        <f t="shared" si="472"/>
        <v>37000</v>
      </c>
    </row>
    <row r="3670" spans="1:4" s="97" customFormat="1" x14ac:dyDescent="0.2">
      <c r="A3670" s="141">
        <v>488100</v>
      </c>
      <c r="B3670" s="152" t="s">
        <v>103</v>
      </c>
      <c r="C3670" s="127">
        <v>0</v>
      </c>
      <c r="D3670" s="127">
        <v>37000</v>
      </c>
    </row>
    <row r="3671" spans="1:4" s="139" customFormat="1" x14ac:dyDescent="0.2">
      <c r="A3671" s="130">
        <v>510000</v>
      </c>
      <c r="B3671" s="128" t="s">
        <v>153</v>
      </c>
      <c r="C3671" s="138">
        <f>C3672+C3682+C3678+C3680+0</f>
        <v>0</v>
      </c>
      <c r="D3671" s="138">
        <f>D3672+D3682+D3678+D3680+0</f>
        <v>2046800</v>
      </c>
    </row>
    <row r="3672" spans="1:4" s="139" customFormat="1" x14ac:dyDescent="0.2">
      <c r="A3672" s="130">
        <v>511000</v>
      </c>
      <c r="B3672" s="128" t="s">
        <v>154</v>
      </c>
      <c r="C3672" s="138">
        <f>SUM(C3673:C3677)</f>
        <v>0</v>
      </c>
      <c r="D3672" s="138">
        <f>SUM(D3673:D3677)</f>
        <v>1841600</v>
      </c>
    </row>
    <row r="3673" spans="1:4" s="97" customFormat="1" x14ac:dyDescent="0.2">
      <c r="A3673" s="120">
        <v>511100</v>
      </c>
      <c r="B3673" s="121" t="s">
        <v>155</v>
      </c>
      <c r="C3673" s="127">
        <v>0</v>
      </c>
      <c r="D3673" s="127">
        <v>264000</v>
      </c>
    </row>
    <row r="3674" spans="1:4" s="97" customFormat="1" ht="46.5" x14ac:dyDescent="0.2">
      <c r="A3674" s="120">
        <v>511200</v>
      </c>
      <c r="B3674" s="121" t="s">
        <v>156</v>
      </c>
      <c r="C3674" s="127">
        <v>0</v>
      </c>
      <c r="D3674" s="127">
        <v>126000</v>
      </c>
    </row>
    <row r="3675" spans="1:4" s="97" customFormat="1" x14ac:dyDescent="0.2">
      <c r="A3675" s="120">
        <v>511300</v>
      </c>
      <c r="B3675" s="121" t="s">
        <v>157</v>
      </c>
      <c r="C3675" s="127">
        <v>0</v>
      </c>
      <c r="D3675" s="127">
        <v>1271600</v>
      </c>
    </row>
    <row r="3676" spans="1:4" s="97" customFormat="1" x14ac:dyDescent="0.2">
      <c r="A3676" s="120">
        <v>511400</v>
      </c>
      <c r="B3676" s="121" t="s">
        <v>158</v>
      </c>
      <c r="C3676" s="127">
        <v>0</v>
      </c>
      <c r="D3676" s="127">
        <v>80000</v>
      </c>
    </row>
    <row r="3677" spans="1:4" s="97" customFormat="1" x14ac:dyDescent="0.2">
      <c r="A3677" s="120">
        <v>511700</v>
      </c>
      <c r="B3677" s="121" t="s">
        <v>160</v>
      </c>
      <c r="C3677" s="127">
        <v>0</v>
      </c>
      <c r="D3677" s="127">
        <v>100000</v>
      </c>
    </row>
    <row r="3678" spans="1:4" s="139" customFormat="1" x14ac:dyDescent="0.2">
      <c r="A3678" s="157">
        <v>512000</v>
      </c>
      <c r="B3678" s="165" t="s">
        <v>161</v>
      </c>
      <c r="C3678" s="138">
        <f>C3679</f>
        <v>0</v>
      </c>
      <c r="D3678" s="138">
        <f>D3679</f>
        <v>1000</v>
      </c>
    </row>
    <row r="3679" spans="1:4" s="97" customFormat="1" x14ac:dyDescent="0.2">
      <c r="A3679" s="120">
        <v>512100</v>
      </c>
      <c r="B3679" s="126" t="s">
        <v>161</v>
      </c>
      <c r="C3679" s="127">
        <v>0</v>
      </c>
      <c r="D3679" s="127">
        <v>1000</v>
      </c>
    </row>
    <row r="3680" spans="1:4" s="139" customFormat="1" x14ac:dyDescent="0.2">
      <c r="A3680" s="130">
        <v>513000</v>
      </c>
      <c r="B3680" s="128" t="s">
        <v>162</v>
      </c>
      <c r="C3680" s="138">
        <f>C3681</f>
        <v>0</v>
      </c>
      <c r="D3680" s="138">
        <f>D3681</f>
        <v>400</v>
      </c>
    </row>
    <row r="3681" spans="1:4" s="97" customFormat="1" x14ac:dyDescent="0.2">
      <c r="A3681" s="120">
        <v>513700</v>
      </c>
      <c r="B3681" s="121" t="s">
        <v>333</v>
      </c>
      <c r="C3681" s="127">
        <v>0</v>
      </c>
      <c r="D3681" s="127">
        <v>400</v>
      </c>
    </row>
    <row r="3682" spans="1:4" s="97" customFormat="1" ht="46.5" x14ac:dyDescent="0.2">
      <c r="A3682" s="130">
        <v>516000</v>
      </c>
      <c r="B3682" s="128" t="s">
        <v>164</v>
      </c>
      <c r="C3682" s="138">
        <f>+C3683</f>
        <v>0</v>
      </c>
      <c r="D3682" s="138">
        <f>+D3683</f>
        <v>203800</v>
      </c>
    </row>
    <row r="3683" spans="1:4" s="97" customFormat="1" ht="46.5" x14ac:dyDescent="0.2">
      <c r="A3683" s="120">
        <v>516100</v>
      </c>
      <c r="B3683" s="121" t="s">
        <v>164</v>
      </c>
      <c r="C3683" s="127">
        <v>0</v>
      </c>
      <c r="D3683" s="127">
        <v>203800</v>
      </c>
    </row>
    <row r="3684" spans="1:4" s="139" customFormat="1" x14ac:dyDescent="0.2">
      <c r="A3684" s="130">
        <v>630000</v>
      </c>
      <c r="B3684" s="128" t="s">
        <v>194</v>
      </c>
      <c r="C3684" s="138">
        <f t="shared" ref="C3684" si="473">C3689+C3685</f>
        <v>1000000</v>
      </c>
      <c r="D3684" s="138">
        <f t="shared" ref="D3684" si="474">D3689+D3685</f>
        <v>815900</v>
      </c>
    </row>
    <row r="3685" spans="1:4" s="139" customFormat="1" x14ac:dyDescent="0.2">
      <c r="A3685" s="130">
        <v>631000</v>
      </c>
      <c r="B3685" s="128" t="s">
        <v>126</v>
      </c>
      <c r="C3685" s="138">
        <f t="shared" ref="C3685" si="475">SUM(C3686:C3688)</f>
        <v>0</v>
      </c>
      <c r="D3685" s="138">
        <f t="shared" ref="D3685" si="476">SUM(D3686:D3688)</f>
        <v>625300</v>
      </c>
    </row>
    <row r="3686" spans="1:4" s="97" customFormat="1" x14ac:dyDescent="0.2">
      <c r="A3686" s="141">
        <v>631100</v>
      </c>
      <c r="B3686" s="121" t="s">
        <v>196</v>
      </c>
      <c r="C3686" s="127">
        <v>0</v>
      </c>
      <c r="D3686" s="127">
        <v>538300</v>
      </c>
    </row>
    <row r="3687" spans="1:4" s="97" customFormat="1" x14ac:dyDescent="0.2">
      <c r="A3687" s="141">
        <v>631300</v>
      </c>
      <c r="B3687" s="121" t="s">
        <v>198</v>
      </c>
      <c r="C3687" s="127">
        <v>0</v>
      </c>
      <c r="D3687" s="127">
        <v>10000</v>
      </c>
    </row>
    <row r="3688" spans="1:4" s="97" customFormat="1" x14ac:dyDescent="0.2">
      <c r="A3688" s="141">
        <v>631900</v>
      </c>
      <c r="B3688" s="121" t="s">
        <v>372</v>
      </c>
      <c r="C3688" s="127">
        <v>0</v>
      </c>
      <c r="D3688" s="127">
        <v>77000</v>
      </c>
    </row>
    <row r="3689" spans="1:4" s="139" customFormat="1" ht="46.5" x14ac:dyDescent="0.2">
      <c r="A3689" s="130">
        <v>638000</v>
      </c>
      <c r="B3689" s="128" t="s">
        <v>127</v>
      </c>
      <c r="C3689" s="138">
        <f>C3690</f>
        <v>1000000</v>
      </c>
      <c r="D3689" s="138">
        <f>D3690</f>
        <v>190600</v>
      </c>
    </row>
    <row r="3690" spans="1:4" s="97" customFormat="1" x14ac:dyDescent="0.2">
      <c r="A3690" s="120">
        <v>638100</v>
      </c>
      <c r="B3690" s="121" t="s">
        <v>199</v>
      </c>
      <c r="C3690" s="127">
        <v>1000000</v>
      </c>
      <c r="D3690" s="127">
        <v>190600</v>
      </c>
    </row>
    <row r="3691" spans="1:4" s="166" customFormat="1" ht="22.5" x14ac:dyDescent="0.2">
      <c r="A3691" s="146"/>
      <c r="B3691" s="147" t="s">
        <v>236</v>
      </c>
      <c r="C3691" s="148">
        <f>C3641+C3684+C3671+0+C3668</f>
        <v>65320000</v>
      </c>
      <c r="D3691" s="148">
        <f>D3641+D3684+D3671+0+D3668</f>
        <v>18885400</v>
      </c>
    </row>
    <row r="3692" spans="1:4" s="97" customFormat="1" x14ac:dyDescent="0.2">
      <c r="A3692" s="135"/>
      <c r="B3692" s="109"/>
      <c r="C3692" s="110"/>
      <c r="D3692" s="110"/>
    </row>
    <row r="3693" spans="1:4" s="97" customFormat="1" x14ac:dyDescent="0.2">
      <c r="A3693" s="135"/>
      <c r="B3693" s="109"/>
      <c r="C3693" s="110"/>
      <c r="D3693" s="110"/>
    </row>
    <row r="3694" spans="1:4" s="97" customFormat="1" x14ac:dyDescent="0.2">
      <c r="A3694" s="120" t="s">
        <v>673</v>
      </c>
      <c r="B3694" s="128"/>
      <c r="C3694" s="110"/>
      <c r="D3694" s="110"/>
    </row>
    <row r="3695" spans="1:4" s="97" customFormat="1" x14ac:dyDescent="0.2">
      <c r="A3695" s="120" t="s">
        <v>251</v>
      </c>
      <c r="B3695" s="128"/>
      <c r="C3695" s="110"/>
      <c r="D3695" s="110"/>
    </row>
    <row r="3696" spans="1:4" s="97" customFormat="1" x14ac:dyDescent="0.2">
      <c r="A3696" s="120" t="s">
        <v>384</v>
      </c>
      <c r="B3696" s="128"/>
      <c r="C3696" s="110"/>
      <c r="D3696" s="110"/>
    </row>
    <row r="3697" spans="1:4" s="97" customFormat="1" x14ac:dyDescent="0.2">
      <c r="A3697" s="120" t="s">
        <v>674</v>
      </c>
      <c r="B3697" s="128"/>
      <c r="C3697" s="110"/>
      <c r="D3697" s="110"/>
    </row>
    <row r="3698" spans="1:4" s="97" customFormat="1" x14ac:dyDescent="0.2">
      <c r="A3698" s="120"/>
      <c r="B3698" s="122"/>
      <c r="C3698" s="110"/>
      <c r="D3698" s="110"/>
    </row>
    <row r="3699" spans="1:4" s="139" customFormat="1" x14ac:dyDescent="0.2">
      <c r="A3699" s="130">
        <v>410000</v>
      </c>
      <c r="B3699" s="124" t="s">
        <v>87</v>
      </c>
      <c r="C3699" s="138">
        <f>C3700+C3705+C3725+C3721+C3718+C3723</f>
        <v>46301500</v>
      </c>
      <c r="D3699" s="138">
        <f>D3700+D3705+D3725+D3721+D3718+D3723</f>
        <v>12868500</v>
      </c>
    </row>
    <row r="3700" spans="1:4" s="139" customFormat="1" x14ac:dyDescent="0.2">
      <c r="A3700" s="130">
        <v>411000</v>
      </c>
      <c r="B3700" s="124" t="s">
        <v>204</v>
      </c>
      <c r="C3700" s="138">
        <f t="shared" ref="C3700" si="477">SUM(C3701:C3704)</f>
        <v>42420000</v>
      </c>
      <c r="D3700" s="138">
        <f t="shared" ref="D3700" si="478">SUM(D3701:D3704)</f>
        <v>3471900</v>
      </c>
    </row>
    <row r="3701" spans="1:4" s="97" customFormat="1" x14ac:dyDescent="0.2">
      <c r="A3701" s="120">
        <v>411100</v>
      </c>
      <c r="B3701" s="121" t="s">
        <v>88</v>
      </c>
      <c r="C3701" s="127">
        <v>41370000</v>
      </c>
      <c r="D3701" s="127">
        <v>526400</v>
      </c>
    </row>
    <row r="3702" spans="1:4" s="97" customFormat="1" ht="46.5" x14ac:dyDescent="0.2">
      <c r="A3702" s="120">
        <v>411200</v>
      </c>
      <c r="B3702" s="121" t="s">
        <v>217</v>
      </c>
      <c r="C3702" s="127">
        <v>660000</v>
      </c>
      <c r="D3702" s="127">
        <v>2520100</v>
      </c>
    </row>
    <row r="3703" spans="1:4" s="97" customFormat="1" ht="46.5" x14ac:dyDescent="0.2">
      <c r="A3703" s="120">
        <v>411300</v>
      </c>
      <c r="B3703" s="121" t="s">
        <v>89</v>
      </c>
      <c r="C3703" s="127">
        <v>340000</v>
      </c>
      <c r="D3703" s="127">
        <v>20000</v>
      </c>
    </row>
    <row r="3704" spans="1:4" s="97" customFormat="1" x14ac:dyDescent="0.2">
      <c r="A3704" s="120">
        <v>411400</v>
      </c>
      <c r="B3704" s="121" t="s">
        <v>90</v>
      </c>
      <c r="C3704" s="127">
        <v>50000</v>
      </c>
      <c r="D3704" s="127">
        <v>405400</v>
      </c>
    </row>
    <row r="3705" spans="1:4" s="139" customFormat="1" x14ac:dyDescent="0.2">
      <c r="A3705" s="130">
        <v>412000</v>
      </c>
      <c r="B3705" s="128" t="s">
        <v>209</v>
      </c>
      <c r="C3705" s="138">
        <f>SUM(C3706:C3717)</f>
        <v>3881500.0000000005</v>
      </c>
      <c r="D3705" s="138">
        <f>SUM(D3706:D3717)</f>
        <v>8957800</v>
      </c>
    </row>
    <row r="3706" spans="1:4" s="97" customFormat="1" x14ac:dyDescent="0.2">
      <c r="A3706" s="141">
        <v>412100</v>
      </c>
      <c r="B3706" s="121" t="s">
        <v>91</v>
      </c>
      <c r="C3706" s="127">
        <v>8300</v>
      </c>
      <c r="D3706" s="127">
        <v>146200</v>
      </c>
    </row>
    <row r="3707" spans="1:4" s="97" customFormat="1" ht="46.5" x14ac:dyDescent="0.2">
      <c r="A3707" s="120">
        <v>412200</v>
      </c>
      <c r="B3707" s="121" t="s">
        <v>218</v>
      </c>
      <c r="C3707" s="127">
        <v>323800</v>
      </c>
      <c r="D3707" s="127">
        <v>1853500</v>
      </c>
    </row>
    <row r="3708" spans="1:4" s="97" customFormat="1" x14ac:dyDescent="0.2">
      <c r="A3708" s="120">
        <v>412300</v>
      </c>
      <c r="B3708" s="121" t="s">
        <v>92</v>
      </c>
      <c r="C3708" s="127">
        <v>21400</v>
      </c>
      <c r="D3708" s="127">
        <v>409000</v>
      </c>
    </row>
    <row r="3709" spans="1:4" s="97" customFormat="1" x14ac:dyDescent="0.2">
      <c r="A3709" s="120">
        <v>412400</v>
      </c>
      <c r="B3709" s="121" t="s">
        <v>93</v>
      </c>
      <c r="C3709" s="127">
        <v>3599.9999999999964</v>
      </c>
      <c r="D3709" s="127">
        <v>369800</v>
      </c>
    </row>
    <row r="3710" spans="1:4" s="97" customFormat="1" x14ac:dyDescent="0.2">
      <c r="A3710" s="120">
        <v>412500</v>
      </c>
      <c r="B3710" s="121" t="s">
        <v>94</v>
      </c>
      <c r="C3710" s="127">
        <v>24300</v>
      </c>
      <c r="D3710" s="127">
        <v>637700</v>
      </c>
    </row>
    <row r="3711" spans="1:4" s="97" customFormat="1" x14ac:dyDescent="0.2">
      <c r="A3711" s="120">
        <v>412600</v>
      </c>
      <c r="B3711" s="121" t="s">
        <v>219</v>
      </c>
      <c r="C3711" s="127">
        <v>25000</v>
      </c>
      <c r="D3711" s="127">
        <v>907900</v>
      </c>
    </row>
    <row r="3712" spans="1:4" s="97" customFormat="1" x14ac:dyDescent="0.2">
      <c r="A3712" s="120">
        <v>412700</v>
      </c>
      <c r="B3712" s="121" t="s">
        <v>206</v>
      </c>
      <c r="C3712" s="127">
        <v>88100</v>
      </c>
      <c r="D3712" s="127">
        <v>1456200</v>
      </c>
    </row>
    <row r="3713" spans="1:4" s="97" customFormat="1" ht="46.5" x14ac:dyDescent="0.2">
      <c r="A3713" s="120">
        <v>412800</v>
      </c>
      <c r="B3713" s="121" t="s">
        <v>220</v>
      </c>
      <c r="C3713" s="127">
        <v>0</v>
      </c>
      <c r="D3713" s="127">
        <v>3200</v>
      </c>
    </row>
    <row r="3714" spans="1:4" s="97" customFormat="1" x14ac:dyDescent="0.2">
      <c r="A3714" s="120">
        <v>412900</v>
      </c>
      <c r="B3714" s="129" t="s">
        <v>299</v>
      </c>
      <c r="C3714" s="127">
        <v>3305000.0000000005</v>
      </c>
      <c r="D3714" s="127">
        <v>0</v>
      </c>
    </row>
    <row r="3715" spans="1:4" s="97" customFormat="1" ht="46.5" x14ac:dyDescent="0.2">
      <c r="A3715" s="120">
        <v>412900</v>
      </c>
      <c r="B3715" s="129" t="s">
        <v>317</v>
      </c>
      <c r="C3715" s="127">
        <v>12000</v>
      </c>
      <c r="D3715" s="127">
        <v>0</v>
      </c>
    </row>
    <row r="3716" spans="1:4" s="97" customFormat="1" ht="24" customHeight="1" x14ac:dyDescent="0.2">
      <c r="A3716" s="120">
        <v>412900</v>
      </c>
      <c r="B3716" s="129" t="s">
        <v>318</v>
      </c>
      <c r="C3716" s="127">
        <v>70000</v>
      </c>
      <c r="D3716" s="127">
        <v>0</v>
      </c>
    </row>
    <row r="3717" spans="1:4" s="97" customFormat="1" x14ac:dyDescent="0.2">
      <c r="A3717" s="120">
        <v>412900</v>
      </c>
      <c r="B3717" s="129" t="s">
        <v>301</v>
      </c>
      <c r="C3717" s="127">
        <v>0</v>
      </c>
      <c r="D3717" s="127">
        <v>3174300</v>
      </c>
    </row>
    <row r="3718" spans="1:4" s="139" customFormat="1" x14ac:dyDescent="0.2">
      <c r="A3718" s="130">
        <v>413000</v>
      </c>
      <c r="B3718" s="128" t="s">
        <v>210</v>
      </c>
      <c r="C3718" s="138">
        <f>SUM(C3719:C3720)</f>
        <v>0</v>
      </c>
      <c r="D3718" s="138">
        <f>SUM(D3719:D3720)</f>
        <v>5200</v>
      </c>
    </row>
    <row r="3719" spans="1:4" s="97" customFormat="1" ht="46.5" x14ac:dyDescent="0.2">
      <c r="A3719" s="141">
        <v>413800</v>
      </c>
      <c r="B3719" s="121" t="s">
        <v>146</v>
      </c>
      <c r="C3719" s="127">
        <v>0</v>
      </c>
      <c r="D3719" s="127">
        <v>300</v>
      </c>
    </row>
    <row r="3720" spans="1:4" s="97" customFormat="1" x14ac:dyDescent="0.2">
      <c r="A3720" s="120">
        <v>413900</v>
      </c>
      <c r="B3720" s="121" t="s">
        <v>99</v>
      </c>
      <c r="C3720" s="127">
        <v>0</v>
      </c>
      <c r="D3720" s="127">
        <v>4900</v>
      </c>
    </row>
    <row r="3721" spans="1:4" s="139" customFormat="1" x14ac:dyDescent="0.2">
      <c r="A3721" s="130">
        <v>415000</v>
      </c>
      <c r="B3721" s="128" t="s">
        <v>50</v>
      </c>
      <c r="C3721" s="138">
        <f>C3722</f>
        <v>0</v>
      </c>
      <c r="D3721" s="138">
        <f>D3722</f>
        <v>265000</v>
      </c>
    </row>
    <row r="3722" spans="1:4" s="97" customFormat="1" x14ac:dyDescent="0.2">
      <c r="A3722" s="120">
        <v>415200</v>
      </c>
      <c r="B3722" s="121" t="s">
        <v>66</v>
      </c>
      <c r="C3722" s="127">
        <v>0</v>
      </c>
      <c r="D3722" s="127">
        <v>265000</v>
      </c>
    </row>
    <row r="3723" spans="1:4" s="139" customFormat="1" ht="46.5" x14ac:dyDescent="0.2">
      <c r="A3723" s="130">
        <v>418000</v>
      </c>
      <c r="B3723" s="128" t="s">
        <v>213</v>
      </c>
      <c r="C3723" s="138">
        <f>C3724</f>
        <v>0</v>
      </c>
      <c r="D3723" s="138">
        <f>D3724</f>
        <v>142000</v>
      </c>
    </row>
    <row r="3724" spans="1:4" s="97" customFormat="1" x14ac:dyDescent="0.2">
      <c r="A3724" s="141">
        <v>418400</v>
      </c>
      <c r="B3724" s="121" t="s">
        <v>148</v>
      </c>
      <c r="C3724" s="127">
        <v>0</v>
      </c>
      <c r="D3724" s="127">
        <v>142000</v>
      </c>
    </row>
    <row r="3725" spans="1:4" s="139" customFormat="1" x14ac:dyDescent="0.2">
      <c r="A3725" s="130">
        <v>419000</v>
      </c>
      <c r="B3725" s="128" t="s">
        <v>214</v>
      </c>
      <c r="C3725" s="138">
        <f>C3726</f>
        <v>0</v>
      </c>
      <c r="D3725" s="138">
        <f>D3726</f>
        <v>26600</v>
      </c>
    </row>
    <row r="3726" spans="1:4" s="97" customFormat="1" x14ac:dyDescent="0.2">
      <c r="A3726" s="120">
        <v>419100</v>
      </c>
      <c r="B3726" s="121" t="s">
        <v>214</v>
      </c>
      <c r="C3726" s="127">
        <v>0</v>
      </c>
      <c r="D3726" s="127">
        <v>26600</v>
      </c>
    </row>
    <row r="3727" spans="1:4" s="139" customFormat="1" x14ac:dyDescent="0.2">
      <c r="A3727" s="130">
        <v>480000</v>
      </c>
      <c r="B3727" s="128" t="s">
        <v>149</v>
      </c>
      <c r="C3727" s="138">
        <f t="shared" ref="C3727:C3728" si="479">C3728</f>
        <v>1595000</v>
      </c>
      <c r="D3727" s="138">
        <f t="shared" ref="D3727:D3728" si="480">D3728</f>
        <v>38000</v>
      </c>
    </row>
    <row r="3728" spans="1:4" s="139" customFormat="1" x14ac:dyDescent="0.2">
      <c r="A3728" s="130">
        <v>488000</v>
      </c>
      <c r="B3728" s="128" t="s">
        <v>103</v>
      </c>
      <c r="C3728" s="138">
        <f t="shared" si="479"/>
        <v>1595000</v>
      </c>
      <c r="D3728" s="138">
        <f t="shared" si="480"/>
        <v>38000</v>
      </c>
    </row>
    <row r="3729" spans="1:4" s="97" customFormat="1" ht="46.5" x14ac:dyDescent="0.2">
      <c r="A3729" s="120">
        <v>488100</v>
      </c>
      <c r="B3729" s="121" t="s">
        <v>506</v>
      </c>
      <c r="C3729" s="127">
        <v>1595000</v>
      </c>
      <c r="D3729" s="127">
        <v>38000</v>
      </c>
    </row>
    <row r="3730" spans="1:4" s="139" customFormat="1" x14ac:dyDescent="0.2">
      <c r="A3730" s="130">
        <v>510000</v>
      </c>
      <c r="B3730" s="128" t="s">
        <v>153</v>
      </c>
      <c r="C3730" s="138">
        <f t="shared" ref="C3730" si="481">C3731+C3742+C3737+C3739</f>
        <v>0</v>
      </c>
      <c r="D3730" s="138">
        <f t="shared" ref="D3730" si="482">D3731+D3742+D3737+D3739</f>
        <v>6064100</v>
      </c>
    </row>
    <row r="3731" spans="1:4" s="139" customFormat="1" x14ac:dyDescent="0.2">
      <c r="A3731" s="130">
        <v>511000</v>
      </c>
      <c r="B3731" s="128" t="s">
        <v>154</v>
      </c>
      <c r="C3731" s="138">
        <f t="shared" ref="C3731" si="483">SUM(C3732:C3736)</f>
        <v>0</v>
      </c>
      <c r="D3731" s="138">
        <f t="shared" ref="D3731" si="484">SUM(D3732:D3736)</f>
        <v>5494600</v>
      </c>
    </row>
    <row r="3732" spans="1:4" s="97" customFormat="1" x14ac:dyDescent="0.2">
      <c r="A3732" s="120">
        <v>511100</v>
      </c>
      <c r="B3732" s="121" t="s">
        <v>155</v>
      </c>
      <c r="C3732" s="127">
        <v>0</v>
      </c>
      <c r="D3732" s="127">
        <v>2771600</v>
      </c>
    </row>
    <row r="3733" spans="1:4" s="97" customFormat="1" ht="46.5" x14ac:dyDescent="0.2">
      <c r="A3733" s="120">
        <v>511200</v>
      </c>
      <c r="B3733" s="121" t="s">
        <v>156</v>
      </c>
      <c r="C3733" s="127">
        <v>0</v>
      </c>
      <c r="D3733" s="127">
        <v>382100</v>
      </c>
    </row>
    <row r="3734" spans="1:4" s="97" customFormat="1" x14ac:dyDescent="0.2">
      <c r="A3734" s="120">
        <v>511300</v>
      </c>
      <c r="B3734" s="121" t="s">
        <v>157</v>
      </c>
      <c r="C3734" s="127">
        <v>0</v>
      </c>
      <c r="D3734" s="127">
        <v>2333900</v>
      </c>
    </row>
    <row r="3735" spans="1:4" s="97" customFormat="1" x14ac:dyDescent="0.2">
      <c r="A3735" s="120">
        <v>511500</v>
      </c>
      <c r="B3735" s="121" t="s">
        <v>226</v>
      </c>
      <c r="C3735" s="127">
        <v>0</v>
      </c>
      <c r="D3735" s="127">
        <v>2000</v>
      </c>
    </row>
    <row r="3736" spans="1:4" s="97" customFormat="1" x14ac:dyDescent="0.2">
      <c r="A3736" s="120">
        <v>511700</v>
      </c>
      <c r="B3736" s="121" t="s">
        <v>160</v>
      </c>
      <c r="C3736" s="127">
        <v>0</v>
      </c>
      <c r="D3736" s="127">
        <v>5000</v>
      </c>
    </row>
    <row r="3737" spans="1:4" s="139" customFormat="1" x14ac:dyDescent="0.2">
      <c r="A3737" s="130">
        <v>512000</v>
      </c>
      <c r="B3737" s="165" t="s">
        <v>161</v>
      </c>
      <c r="C3737" s="138">
        <f>C3738</f>
        <v>0</v>
      </c>
      <c r="D3737" s="138">
        <f>D3738</f>
        <v>1000</v>
      </c>
    </row>
    <row r="3738" spans="1:4" s="97" customFormat="1" x14ac:dyDescent="0.2">
      <c r="A3738" s="141">
        <v>512100</v>
      </c>
      <c r="B3738" s="126" t="s">
        <v>161</v>
      </c>
      <c r="C3738" s="127">
        <v>0</v>
      </c>
      <c r="D3738" s="127">
        <v>1000</v>
      </c>
    </row>
    <row r="3739" spans="1:4" s="139" customFormat="1" x14ac:dyDescent="0.2">
      <c r="A3739" s="130">
        <v>513000</v>
      </c>
      <c r="B3739" s="165" t="s">
        <v>162</v>
      </c>
      <c r="C3739" s="138">
        <f>C3740+C3741</f>
        <v>0</v>
      </c>
      <c r="D3739" s="138">
        <f>D3740+D3741</f>
        <v>160000</v>
      </c>
    </row>
    <row r="3740" spans="1:4" s="97" customFormat="1" x14ac:dyDescent="0.2">
      <c r="A3740" s="141">
        <v>513100</v>
      </c>
      <c r="B3740" s="126" t="s">
        <v>227</v>
      </c>
      <c r="C3740" s="127">
        <v>0</v>
      </c>
      <c r="D3740" s="127">
        <v>150000</v>
      </c>
    </row>
    <row r="3741" spans="1:4" s="97" customFormat="1" x14ac:dyDescent="0.2">
      <c r="A3741" s="141">
        <v>513700</v>
      </c>
      <c r="B3741" s="126" t="s">
        <v>163</v>
      </c>
      <c r="C3741" s="127">
        <v>0</v>
      </c>
      <c r="D3741" s="127">
        <v>10000</v>
      </c>
    </row>
    <row r="3742" spans="1:4" s="139" customFormat="1" ht="46.5" x14ac:dyDescent="0.2">
      <c r="A3742" s="130">
        <v>516000</v>
      </c>
      <c r="B3742" s="128" t="s">
        <v>164</v>
      </c>
      <c r="C3742" s="138">
        <f>C3743</f>
        <v>0</v>
      </c>
      <c r="D3742" s="138">
        <f>D3743</f>
        <v>408500</v>
      </c>
    </row>
    <row r="3743" spans="1:4" s="97" customFormat="1" ht="24" customHeight="1" x14ac:dyDescent="0.2">
      <c r="A3743" s="120">
        <v>516100</v>
      </c>
      <c r="B3743" s="121" t="s">
        <v>164</v>
      </c>
      <c r="C3743" s="127">
        <v>0</v>
      </c>
      <c r="D3743" s="127">
        <v>408500</v>
      </c>
    </row>
    <row r="3744" spans="1:4" s="139" customFormat="1" x14ac:dyDescent="0.2">
      <c r="A3744" s="130">
        <v>620000</v>
      </c>
      <c r="B3744" s="128" t="s">
        <v>182</v>
      </c>
      <c r="C3744" s="138">
        <f>C3745</f>
        <v>0</v>
      </c>
      <c r="D3744" s="138">
        <f>D3745</f>
        <v>13000</v>
      </c>
    </row>
    <row r="3745" spans="1:4" s="139" customFormat="1" x14ac:dyDescent="0.2">
      <c r="A3745" s="130">
        <v>621000</v>
      </c>
      <c r="B3745" s="128" t="s">
        <v>120</v>
      </c>
      <c r="C3745" s="138">
        <f>C3746+C3747</f>
        <v>0</v>
      </c>
      <c r="D3745" s="138">
        <f>D3746+D3747</f>
        <v>13000</v>
      </c>
    </row>
    <row r="3746" spans="1:4" s="97" customFormat="1" x14ac:dyDescent="0.2">
      <c r="A3746" s="141">
        <v>621300</v>
      </c>
      <c r="B3746" s="121" t="s">
        <v>433</v>
      </c>
      <c r="C3746" s="127">
        <v>0</v>
      </c>
      <c r="D3746" s="127">
        <v>3000</v>
      </c>
    </row>
    <row r="3747" spans="1:4" s="97" customFormat="1" x14ac:dyDescent="0.2">
      <c r="A3747" s="141">
        <v>621900</v>
      </c>
      <c r="B3747" s="121" t="s">
        <v>186</v>
      </c>
      <c r="C3747" s="127">
        <v>0</v>
      </c>
      <c r="D3747" s="127">
        <v>10000</v>
      </c>
    </row>
    <row r="3748" spans="1:4" s="139" customFormat="1" x14ac:dyDescent="0.2">
      <c r="A3748" s="130">
        <v>630000</v>
      </c>
      <c r="B3748" s="128" t="s">
        <v>194</v>
      </c>
      <c r="C3748" s="138">
        <f>C3752+C3749</f>
        <v>1200000</v>
      </c>
      <c r="D3748" s="138">
        <f>D3752+D3749</f>
        <v>324700</v>
      </c>
    </row>
    <row r="3749" spans="1:4" s="139" customFormat="1" x14ac:dyDescent="0.2">
      <c r="A3749" s="130">
        <v>631000</v>
      </c>
      <c r="B3749" s="128" t="s">
        <v>126</v>
      </c>
      <c r="C3749" s="138">
        <f>SUM(C3750:C3751)</f>
        <v>0</v>
      </c>
      <c r="D3749" s="138">
        <f>SUM(D3750:D3751)</f>
        <v>319700</v>
      </c>
    </row>
    <row r="3750" spans="1:4" s="97" customFormat="1" x14ac:dyDescent="0.2">
      <c r="A3750" s="141">
        <v>631100</v>
      </c>
      <c r="B3750" s="121" t="s">
        <v>196</v>
      </c>
      <c r="C3750" s="127">
        <v>0</v>
      </c>
      <c r="D3750" s="127">
        <v>234700</v>
      </c>
    </row>
    <row r="3751" spans="1:4" s="97" customFormat="1" x14ac:dyDescent="0.2">
      <c r="A3751" s="141">
        <v>631300</v>
      </c>
      <c r="B3751" s="121" t="s">
        <v>198</v>
      </c>
      <c r="C3751" s="127">
        <v>0</v>
      </c>
      <c r="D3751" s="127">
        <v>85000</v>
      </c>
    </row>
    <row r="3752" spans="1:4" s="139" customFormat="1" ht="24" customHeight="1" x14ac:dyDescent="0.2">
      <c r="A3752" s="130">
        <v>638000</v>
      </c>
      <c r="B3752" s="128" t="s">
        <v>127</v>
      </c>
      <c r="C3752" s="138">
        <f>C3753</f>
        <v>1200000</v>
      </c>
      <c r="D3752" s="138">
        <f>D3753</f>
        <v>5000</v>
      </c>
    </row>
    <row r="3753" spans="1:4" s="97" customFormat="1" x14ac:dyDescent="0.2">
      <c r="A3753" s="120">
        <v>638100</v>
      </c>
      <c r="B3753" s="121" t="s">
        <v>199</v>
      </c>
      <c r="C3753" s="127">
        <v>1200000</v>
      </c>
      <c r="D3753" s="127">
        <v>5000</v>
      </c>
    </row>
    <row r="3754" spans="1:4" s="166" customFormat="1" ht="22.5" x14ac:dyDescent="0.2">
      <c r="A3754" s="146"/>
      <c r="B3754" s="147" t="s">
        <v>236</v>
      </c>
      <c r="C3754" s="148">
        <f>C3699+C3727+C3748+C3730+C3744</f>
        <v>49096500</v>
      </c>
      <c r="D3754" s="148">
        <f>D3699+D3727+D3748+D3730+D3744</f>
        <v>19308300</v>
      </c>
    </row>
    <row r="3755" spans="1:4" s="97" customFormat="1" x14ac:dyDescent="0.2">
      <c r="A3755" s="135"/>
      <c r="B3755" s="109"/>
      <c r="C3755" s="110"/>
      <c r="D3755" s="110"/>
    </row>
    <row r="3756" spans="1:4" s="97" customFormat="1" x14ac:dyDescent="0.2">
      <c r="A3756" s="135"/>
      <c r="B3756" s="109"/>
      <c r="C3756" s="110"/>
      <c r="D3756" s="110"/>
    </row>
    <row r="3757" spans="1:4" s="97" customFormat="1" x14ac:dyDescent="0.2">
      <c r="A3757" s="120" t="s">
        <v>675</v>
      </c>
      <c r="B3757" s="128"/>
      <c r="C3757" s="110"/>
      <c r="D3757" s="110"/>
    </row>
    <row r="3758" spans="1:4" s="97" customFormat="1" x14ac:dyDescent="0.2">
      <c r="A3758" s="120" t="s">
        <v>251</v>
      </c>
      <c r="B3758" s="128"/>
      <c r="C3758" s="110"/>
      <c r="D3758" s="110"/>
    </row>
    <row r="3759" spans="1:4" s="97" customFormat="1" x14ac:dyDescent="0.2">
      <c r="A3759" s="120" t="s">
        <v>385</v>
      </c>
      <c r="B3759" s="128"/>
      <c r="C3759" s="110"/>
      <c r="D3759" s="110"/>
    </row>
    <row r="3760" spans="1:4" s="97" customFormat="1" x14ac:dyDescent="0.2">
      <c r="A3760" s="120" t="s">
        <v>530</v>
      </c>
      <c r="B3760" s="128"/>
      <c r="C3760" s="110"/>
      <c r="D3760" s="110"/>
    </row>
    <row r="3761" spans="1:4" s="97" customFormat="1" x14ac:dyDescent="0.2">
      <c r="A3761" s="120"/>
      <c r="B3761" s="122"/>
      <c r="C3761" s="110"/>
      <c r="D3761" s="110"/>
    </row>
    <row r="3762" spans="1:4" s="139" customFormat="1" x14ac:dyDescent="0.2">
      <c r="A3762" s="130">
        <v>410000</v>
      </c>
      <c r="B3762" s="124" t="s">
        <v>87</v>
      </c>
      <c r="C3762" s="138">
        <f t="shared" ref="C3762" si="485">C3763+C3768</f>
        <v>1062400</v>
      </c>
      <c r="D3762" s="138">
        <f t="shared" ref="D3762" si="486">D3763+D3768</f>
        <v>499500</v>
      </c>
    </row>
    <row r="3763" spans="1:4" s="139" customFormat="1" x14ac:dyDescent="0.2">
      <c r="A3763" s="130">
        <v>411000</v>
      </c>
      <c r="B3763" s="124" t="s">
        <v>204</v>
      </c>
      <c r="C3763" s="138">
        <f t="shared" ref="C3763" si="487">SUM(C3764:C3767)</f>
        <v>928400</v>
      </c>
      <c r="D3763" s="138">
        <f t="shared" ref="D3763" si="488">SUM(D3764:D3767)</f>
        <v>77100</v>
      </c>
    </row>
    <row r="3764" spans="1:4" s="97" customFormat="1" x14ac:dyDescent="0.2">
      <c r="A3764" s="120">
        <v>411100</v>
      </c>
      <c r="B3764" s="121" t="s">
        <v>88</v>
      </c>
      <c r="C3764" s="127">
        <v>919900</v>
      </c>
      <c r="D3764" s="127">
        <v>27600</v>
      </c>
    </row>
    <row r="3765" spans="1:4" s="97" customFormat="1" ht="46.5" x14ac:dyDescent="0.2">
      <c r="A3765" s="120">
        <v>411200</v>
      </c>
      <c r="B3765" s="121" t="s">
        <v>217</v>
      </c>
      <c r="C3765" s="127">
        <v>5500</v>
      </c>
      <c r="D3765" s="127">
        <v>30200</v>
      </c>
    </row>
    <row r="3766" spans="1:4" s="97" customFormat="1" ht="46.5" x14ac:dyDescent="0.2">
      <c r="A3766" s="120">
        <v>411300</v>
      </c>
      <c r="B3766" s="121" t="s">
        <v>89</v>
      </c>
      <c r="C3766" s="127">
        <v>3000</v>
      </c>
      <c r="D3766" s="127">
        <v>2700</v>
      </c>
    </row>
    <row r="3767" spans="1:4" s="97" customFormat="1" x14ac:dyDescent="0.2">
      <c r="A3767" s="120">
        <v>411400</v>
      </c>
      <c r="B3767" s="121" t="s">
        <v>90</v>
      </c>
      <c r="C3767" s="127">
        <v>0</v>
      </c>
      <c r="D3767" s="127">
        <v>16600</v>
      </c>
    </row>
    <row r="3768" spans="1:4" s="139" customFormat="1" x14ac:dyDescent="0.2">
      <c r="A3768" s="130">
        <v>412000</v>
      </c>
      <c r="B3768" s="128" t="s">
        <v>209</v>
      </c>
      <c r="C3768" s="138">
        <f>SUM(C3769:C3777)</f>
        <v>134000</v>
      </c>
      <c r="D3768" s="138">
        <f>SUM(D3769:D3777)</f>
        <v>422400</v>
      </c>
    </row>
    <row r="3769" spans="1:4" s="97" customFormat="1" ht="46.5" x14ac:dyDescent="0.2">
      <c r="A3769" s="141">
        <v>412200</v>
      </c>
      <c r="B3769" s="121" t="s">
        <v>218</v>
      </c>
      <c r="C3769" s="127">
        <v>0</v>
      </c>
      <c r="D3769" s="127">
        <v>40700</v>
      </c>
    </row>
    <row r="3770" spans="1:4" s="97" customFormat="1" x14ac:dyDescent="0.2">
      <c r="A3770" s="141">
        <v>412300</v>
      </c>
      <c r="B3770" s="121" t="s">
        <v>92</v>
      </c>
      <c r="C3770" s="127">
        <v>0</v>
      </c>
      <c r="D3770" s="127">
        <v>8600</v>
      </c>
    </row>
    <row r="3771" spans="1:4" s="97" customFormat="1" x14ac:dyDescent="0.2">
      <c r="A3771" s="141">
        <v>412400</v>
      </c>
      <c r="B3771" s="121" t="s">
        <v>93</v>
      </c>
      <c r="C3771" s="127">
        <v>0</v>
      </c>
      <c r="D3771" s="127">
        <v>7500</v>
      </c>
    </row>
    <row r="3772" spans="1:4" s="97" customFormat="1" x14ac:dyDescent="0.2">
      <c r="A3772" s="120">
        <v>412500</v>
      </c>
      <c r="B3772" s="121" t="s">
        <v>94</v>
      </c>
      <c r="C3772" s="127">
        <v>0</v>
      </c>
      <c r="D3772" s="127">
        <v>5200</v>
      </c>
    </row>
    <row r="3773" spans="1:4" s="97" customFormat="1" x14ac:dyDescent="0.2">
      <c r="A3773" s="120">
        <v>412600</v>
      </c>
      <c r="B3773" s="121" t="s">
        <v>219</v>
      </c>
      <c r="C3773" s="127">
        <v>0</v>
      </c>
      <c r="D3773" s="127">
        <v>4000</v>
      </c>
    </row>
    <row r="3774" spans="1:4" s="97" customFormat="1" x14ac:dyDescent="0.2">
      <c r="A3774" s="141">
        <v>412700</v>
      </c>
      <c r="B3774" s="121" t="s">
        <v>206</v>
      </c>
      <c r="C3774" s="127">
        <v>0</v>
      </c>
      <c r="D3774" s="127">
        <v>20600</v>
      </c>
    </row>
    <row r="3775" spans="1:4" s="97" customFormat="1" x14ac:dyDescent="0.2">
      <c r="A3775" s="120">
        <v>412900</v>
      </c>
      <c r="B3775" s="121" t="s">
        <v>299</v>
      </c>
      <c r="C3775" s="127">
        <v>132000</v>
      </c>
      <c r="D3775" s="127">
        <v>0</v>
      </c>
    </row>
    <row r="3776" spans="1:4" s="97" customFormat="1" ht="46.5" x14ac:dyDescent="0.2">
      <c r="A3776" s="120">
        <v>412900</v>
      </c>
      <c r="B3776" s="121" t="s">
        <v>318</v>
      </c>
      <c r="C3776" s="127">
        <v>2000</v>
      </c>
      <c r="D3776" s="127">
        <v>0</v>
      </c>
    </row>
    <row r="3777" spans="1:4" s="97" customFormat="1" x14ac:dyDescent="0.2">
      <c r="A3777" s="120">
        <v>412900</v>
      </c>
      <c r="B3777" s="129" t="s">
        <v>301</v>
      </c>
      <c r="C3777" s="127">
        <v>0</v>
      </c>
      <c r="D3777" s="127">
        <v>335800</v>
      </c>
    </row>
    <row r="3778" spans="1:4" s="139" customFormat="1" x14ac:dyDescent="0.2">
      <c r="A3778" s="130">
        <v>510000</v>
      </c>
      <c r="B3778" s="128" t="s">
        <v>153</v>
      </c>
      <c r="C3778" s="138">
        <f>C3779</f>
        <v>0</v>
      </c>
      <c r="D3778" s="138">
        <f>D3779</f>
        <v>23400</v>
      </c>
    </row>
    <row r="3779" spans="1:4" s="139" customFormat="1" x14ac:dyDescent="0.2">
      <c r="A3779" s="130">
        <v>511000</v>
      </c>
      <c r="B3779" s="128" t="s">
        <v>154</v>
      </c>
      <c r="C3779" s="138">
        <f>C3780+0</f>
        <v>0</v>
      </c>
      <c r="D3779" s="138">
        <f>D3780+0</f>
        <v>23400</v>
      </c>
    </row>
    <row r="3780" spans="1:4" s="97" customFormat="1" x14ac:dyDescent="0.2">
      <c r="A3780" s="120">
        <v>511300</v>
      </c>
      <c r="B3780" s="121" t="s">
        <v>157</v>
      </c>
      <c r="C3780" s="127">
        <v>0</v>
      </c>
      <c r="D3780" s="127">
        <v>23400</v>
      </c>
    </row>
    <row r="3781" spans="1:4" s="97" customFormat="1" x14ac:dyDescent="0.2">
      <c r="A3781" s="130">
        <v>630000</v>
      </c>
      <c r="B3781" s="128" t="s">
        <v>194</v>
      </c>
      <c r="C3781" s="138">
        <f t="shared" ref="C3781:C3782" si="489">C3782</f>
        <v>6000</v>
      </c>
      <c r="D3781" s="138">
        <f t="shared" ref="D3781:D3782" si="490">D3782</f>
        <v>0</v>
      </c>
    </row>
    <row r="3782" spans="1:4" s="97" customFormat="1" ht="46.5" x14ac:dyDescent="0.2">
      <c r="A3782" s="130">
        <v>638000</v>
      </c>
      <c r="B3782" s="128" t="s">
        <v>127</v>
      </c>
      <c r="C3782" s="138">
        <f t="shared" si="489"/>
        <v>6000</v>
      </c>
      <c r="D3782" s="138">
        <f t="shared" si="490"/>
        <v>0</v>
      </c>
    </row>
    <row r="3783" spans="1:4" s="97" customFormat="1" x14ac:dyDescent="0.2">
      <c r="A3783" s="120">
        <v>638100</v>
      </c>
      <c r="B3783" s="121" t="s">
        <v>199</v>
      </c>
      <c r="C3783" s="127">
        <v>6000</v>
      </c>
      <c r="D3783" s="127">
        <v>0</v>
      </c>
    </row>
    <row r="3784" spans="1:4" s="166" customFormat="1" ht="22.5" x14ac:dyDescent="0.2">
      <c r="A3784" s="146"/>
      <c r="B3784" s="147" t="s">
        <v>236</v>
      </c>
      <c r="C3784" s="148">
        <f>C3762+0+C3781+C3778</f>
        <v>1068400</v>
      </c>
      <c r="D3784" s="148">
        <f>D3762+0+D3781+D3778</f>
        <v>522900</v>
      </c>
    </row>
    <row r="3785" spans="1:4" s="97" customFormat="1" x14ac:dyDescent="0.2">
      <c r="A3785" s="135"/>
      <c r="B3785" s="109"/>
      <c r="C3785" s="110"/>
      <c r="D3785" s="110"/>
    </row>
    <row r="3786" spans="1:4" s="97" customFormat="1" x14ac:dyDescent="0.2">
      <c r="A3786" s="135"/>
      <c r="B3786" s="109"/>
      <c r="C3786" s="110"/>
      <c r="D3786" s="110"/>
    </row>
    <row r="3787" spans="1:4" s="97" customFormat="1" x14ac:dyDescent="0.2">
      <c r="A3787" s="120" t="s">
        <v>676</v>
      </c>
      <c r="B3787" s="128"/>
      <c r="C3787" s="110"/>
      <c r="D3787" s="110"/>
    </row>
    <row r="3788" spans="1:4" s="97" customFormat="1" x14ac:dyDescent="0.2">
      <c r="A3788" s="120" t="s">
        <v>251</v>
      </c>
      <c r="B3788" s="128"/>
      <c r="C3788" s="110"/>
      <c r="D3788" s="110"/>
    </row>
    <row r="3789" spans="1:4" s="97" customFormat="1" x14ac:dyDescent="0.2">
      <c r="A3789" s="120" t="s">
        <v>434</v>
      </c>
      <c r="B3789" s="128"/>
      <c r="C3789" s="110"/>
      <c r="D3789" s="110"/>
    </row>
    <row r="3790" spans="1:4" s="97" customFormat="1" x14ac:dyDescent="0.2">
      <c r="A3790" s="120" t="s">
        <v>530</v>
      </c>
      <c r="B3790" s="128"/>
      <c r="C3790" s="110"/>
      <c r="D3790" s="110"/>
    </row>
    <row r="3791" spans="1:4" s="97" customFormat="1" x14ac:dyDescent="0.2">
      <c r="A3791" s="120"/>
      <c r="B3791" s="122"/>
      <c r="C3791" s="110"/>
      <c r="D3791" s="110"/>
    </row>
    <row r="3792" spans="1:4" s="139" customFormat="1" x14ac:dyDescent="0.2">
      <c r="A3792" s="130">
        <v>410000</v>
      </c>
      <c r="B3792" s="124" t="s">
        <v>87</v>
      </c>
      <c r="C3792" s="138">
        <f>C3793+C3796</f>
        <v>549000</v>
      </c>
      <c r="D3792" s="138">
        <f>D3793+D3796</f>
        <v>40400</v>
      </c>
    </row>
    <row r="3793" spans="1:4" s="139" customFormat="1" x14ac:dyDescent="0.2">
      <c r="A3793" s="130">
        <v>411000</v>
      </c>
      <c r="B3793" s="124" t="s">
        <v>204</v>
      </c>
      <c r="C3793" s="138">
        <f>SUM(C3794:C3795)</f>
        <v>442000</v>
      </c>
      <c r="D3793" s="138">
        <f>SUM(D3794:D3795)</f>
        <v>5000</v>
      </c>
    </row>
    <row r="3794" spans="1:4" s="97" customFormat="1" x14ac:dyDescent="0.2">
      <c r="A3794" s="120">
        <v>411100</v>
      </c>
      <c r="B3794" s="121" t="s">
        <v>88</v>
      </c>
      <c r="C3794" s="127">
        <v>436000</v>
      </c>
      <c r="D3794" s="127">
        <v>0</v>
      </c>
    </row>
    <row r="3795" spans="1:4" s="97" customFormat="1" ht="46.5" x14ac:dyDescent="0.2">
      <c r="A3795" s="120">
        <v>411200</v>
      </c>
      <c r="B3795" s="121" t="s">
        <v>217</v>
      </c>
      <c r="C3795" s="127">
        <v>6000</v>
      </c>
      <c r="D3795" s="127">
        <v>5000</v>
      </c>
    </row>
    <row r="3796" spans="1:4" s="139" customFormat="1" x14ac:dyDescent="0.2">
      <c r="A3796" s="130">
        <v>412000</v>
      </c>
      <c r="B3796" s="128" t="s">
        <v>209</v>
      </c>
      <c r="C3796" s="138">
        <f>SUM(C3797:C3804)</f>
        <v>107000</v>
      </c>
      <c r="D3796" s="138">
        <f>SUM(D3797:D3804)</f>
        <v>35400</v>
      </c>
    </row>
    <row r="3797" spans="1:4" s="97" customFormat="1" ht="46.5" x14ac:dyDescent="0.2">
      <c r="A3797" s="120">
        <v>412200</v>
      </c>
      <c r="B3797" s="121" t="s">
        <v>218</v>
      </c>
      <c r="C3797" s="127">
        <v>20000</v>
      </c>
      <c r="D3797" s="127">
        <v>13000</v>
      </c>
    </row>
    <row r="3798" spans="1:4" s="97" customFormat="1" x14ac:dyDescent="0.2">
      <c r="A3798" s="120">
        <v>412300</v>
      </c>
      <c r="B3798" s="121" t="s">
        <v>92</v>
      </c>
      <c r="C3798" s="127">
        <v>3000</v>
      </c>
      <c r="D3798" s="127">
        <v>1900</v>
      </c>
    </row>
    <row r="3799" spans="1:4" s="97" customFormat="1" x14ac:dyDescent="0.2">
      <c r="A3799" s="120">
        <v>412500</v>
      </c>
      <c r="B3799" s="121" t="s">
        <v>94</v>
      </c>
      <c r="C3799" s="127">
        <v>1000</v>
      </c>
      <c r="D3799" s="127">
        <v>2000</v>
      </c>
    </row>
    <row r="3800" spans="1:4" s="97" customFormat="1" x14ac:dyDescent="0.2">
      <c r="A3800" s="120">
        <v>412600</v>
      </c>
      <c r="B3800" s="121" t="s">
        <v>219</v>
      </c>
      <c r="C3800" s="127">
        <v>4500</v>
      </c>
      <c r="D3800" s="127">
        <v>6500</v>
      </c>
    </row>
    <row r="3801" spans="1:4" s="97" customFormat="1" x14ac:dyDescent="0.2">
      <c r="A3801" s="120">
        <v>412700</v>
      </c>
      <c r="B3801" s="121" t="s">
        <v>206</v>
      </c>
      <c r="C3801" s="127">
        <v>7000</v>
      </c>
      <c r="D3801" s="127">
        <v>6000</v>
      </c>
    </row>
    <row r="3802" spans="1:4" s="97" customFormat="1" x14ac:dyDescent="0.2">
      <c r="A3802" s="120">
        <v>412900</v>
      </c>
      <c r="B3802" s="129" t="s">
        <v>299</v>
      </c>
      <c r="C3802" s="127">
        <v>70000</v>
      </c>
      <c r="D3802" s="127">
        <v>0</v>
      </c>
    </row>
    <row r="3803" spans="1:4" s="97" customFormat="1" ht="46.5" x14ac:dyDescent="0.2">
      <c r="A3803" s="120">
        <v>412900</v>
      </c>
      <c r="B3803" s="129" t="s">
        <v>317</v>
      </c>
      <c r="C3803" s="127">
        <v>1500</v>
      </c>
      <c r="D3803" s="127">
        <v>0</v>
      </c>
    </row>
    <row r="3804" spans="1:4" s="97" customFormat="1" x14ac:dyDescent="0.2">
      <c r="A3804" s="120">
        <v>412900</v>
      </c>
      <c r="B3804" s="129" t="s">
        <v>301</v>
      </c>
      <c r="C3804" s="127">
        <v>0</v>
      </c>
      <c r="D3804" s="127">
        <v>6000</v>
      </c>
    </row>
    <row r="3805" spans="1:4" s="139" customFormat="1" x14ac:dyDescent="0.2">
      <c r="A3805" s="130">
        <v>510000</v>
      </c>
      <c r="B3805" s="128" t="s">
        <v>153</v>
      </c>
      <c r="C3805" s="138">
        <f>C3806</f>
        <v>0</v>
      </c>
      <c r="D3805" s="138">
        <f>D3806</f>
        <v>7000</v>
      </c>
    </row>
    <row r="3806" spans="1:4" s="139" customFormat="1" x14ac:dyDescent="0.2">
      <c r="A3806" s="130">
        <v>511000</v>
      </c>
      <c r="B3806" s="128" t="s">
        <v>154</v>
      </c>
      <c r="C3806" s="138">
        <f t="shared" ref="C3806" si="491">C3807+C3808+C3809</f>
        <v>0</v>
      </c>
      <c r="D3806" s="138">
        <f t="shared" ref="D3806" si="492">D3807+D3808+D3809</f>
        <v>7000</v>
      </c>
    </row>
    <row r="3807" spans="1:4" s="97" customFormat="1" ht="46.5" x14ac:dyDescent="0.2">
      <c r="A3807" s="120">
        <v>511200</v>
      </c>
      <c r="B3807" s="121" t="s">
        <v>156</v>
      </c>
      <c r="C3807" s="127">
        <v>0</v>
      </c>
      <c r="D3807" s="127">
        <v>1000</v>
      </c>
    </row>
    <row r="3808" spans="1:4" s="97" customFormat="1" x14ac:dyDescent="0.2">
      <c r="A3808" s="120">
        <v>511300</v>
      </c>
      <c r="B3808" s="121" t="s">
        <v>157</v>
      </c>
      <c r="C3808" s="127">
        <v>0</v>
      </c>
      <c r="D3808" s="127">
        <v>2100</v>
      </c>
    </row>
    <row r="3809" spans="1:4" s="97" customFormat="1" x14ac:dyDescent="0.2">
      <c r="A3809" s="120">
        <v>511400</v>
      </c>
      <c r="B3809" s="121" t="s">
        <v>158</v>
      </c>
      <c r="C3809" s="127">
        <v>0</v>
      </c>
      <c r="D3809" s="127">
        <v>3900</v>
      </c>
    </row>
    <row r="3810" spans="1:4" s="166" customFormat="1" ht="22.5" x14ac:dyDescent="0.2">
      <c r="A3810" s="146"/>
      <c r="B3810" s="147" t="s">
        <v>236</v>
      </c>
      <c r="C3810" s="148">
        <f>C3792+C3805</f>
        <v>549000</v>
      </c>
      <c r="D3810" s="148">
        <f>D3792+D3805</f>
        <v>47400</v>
      </c>
    </row>
    <row r="3811" spans="1:4" s="97" customFormat="1" x14ac:dyDescent="0.2">
      <c r="A3811" s="135"/>
      <c r="B3811" s="109"/>
      <c r="C3811" s="110"/>
      <c r="D3811" s="110"/>
    </row>
    <row r="3812" spans="1:4" s="97" customFormat="1" x14ac:dyDescent="0.2">
      <c r="A3812" s="135"/>
      <c r="B3812" s="109"/>
      <c r="C3812" s="110"/>
      <c r="D3812" s="110"/>
    </row>
    <row r="3813" spans="1:4" s="97" customFormat="1" x14ac:dyDescent="0.2">
      <c r="A3813" s="120" t="s">
        <v>677</v>
      </c>
      <c r="B3813" s="128"/>
      <c r="C3813" s="110"/>
      <c r="D3813" s="110"/>
    </row>
    <row r="3814" spans="1:4" s="97" customFormat="1" x14ac:dyDescent="0.2">
      <c r="A3814" s="120" t="s">
        <v>251</v>
      </c>
      <c r="B3814" s="128"/>
      <c r="C3814" s="110"/>
      <c r="D3814" s="110"/>
    </row>
    <row r="3815" spans="1:4" s="97" customFormat="1" x14ac:dyDescent="0.2">
      <c r="A3815" s="120" t="s">
        <v>386</v>
      </c>
      <c r="B3815" s="128"/>
      <c r="C3815" s="110"/>
      <c r="D3815" s="110"/>
    </row>
    <row r="3816" spans="1:4" s="97" customFormat="1" x14ac:dyDescent="0.2">
      <c r="A3816" s="120" t="s">
        <v>678</v>
      </c>
      <c r="B3816" s="128"/>
      <c r="C3816" s="110"/>
      <c r="D3816" s="110"/>
    </row>
    <row r="3817" spans="1:4" s="97" customFormat="1" x14ac:dyDescent="0.2">
      <c r="A3817" s="120"/>
      <c r="B3817" s="122"/>
      <c r="C3817" s="110"/>
      <c r="D3817" s="110"/>
    </row>
    <row r="3818" spans="1:4" s="139" customFormat="1" x14ac:dyDescent="0.2">
      <c r="A3818" s="130">
        <v>410000</v>
      </c>
      <c r="B3818" s="124" t="s">
        <v>87</v>
      </c>
      <c r="C3818" s="138">
        <f t="shared" ref="C3818" si="493">C3819+C3824+C3841+C3837+C3839</f>
        <v>8709100.0000000037</v>
      </c>
      <c r="D3818" s="138">
        <f t="shared" ref="D3818" si="494">D3819+D3824+D3841+D3837+D3839</f>
        <v>2077700</v>
      </c>
    </row>
    <row r="3819" spans="1:4" s="139" customFormat="1" x14ac:dyDescent="0.2">
      <c r="A3819" s="130">
        <v>411000</v>
      </c>
      <c r="B3819" s="124" t="s">
        <v>204</v>
      </c>
      <c r="C3819" s="138">
        <f t="shared" ref="C3819" si="495">SUM(C3820:C3823)</f>
        <v>6495200.0000000037</v>
      </c>
      <c r="D3819" s="138">
        <f t="shared" ref="D3819" si="496">SUM(D3820:D3823)</f>
        <v>1316700</v>
      </c>
    </row>
    <row r="3820" spans="1:4" s="97" customFormat="1" x14ac:dyDescent="0.2">
      <c r="A3820" s="120">
        <v>411100</v>
      </c>
      <c r="B3820" s="121" t="s">
        <v>88</v>
      </c>
      <c r="C3820" s="127">
        <v>6250000.0000000037</v>
      </c>
      <c r="D3820" s="127">
        <v>962700</v>
      </c>
    </row>
    <row r="3821" spans="1:4" s="97" customFormat="1" ht="46.5" x14ac:dyDescent="0.2">
      <c r="A3821" s="120">
        <v>411200</v>
      </c>
      <c r="B3821" s="121" t="s">
        <v>217</v>
      </c>
      <c r="C3821" s="127">
        <v>62800</v>
      </c>
      <c r="D3821" s="127">
        <v>325200</v>
      </c>
    </row>
    <row r="3822" spans="1:4" s="97" customFormat="1" ht="46.5" x14ac:dyDescent="0.2">
      <c r="A3822" s="120">
        <v>411300</v>
      </c>
      <c r="B3822" s="121" t="s">
        <v>89</v>
      </c>
      <c r="C3822" s="127">
        <v>100000</v>
      </c>
      <c r="D3822" s="127">
        <v>12900</v>
      </c>
    </row>
    <row r="3823" spans="1:4" s="97" customFormat="1" x14ac:dyDescent="0.2">
      <c r="A3823" s="120">
        <v>411400</v>
      </c>
      <c r="B3823" s="121" t="s">
        <v>90</v>
      </c>
      <c r="C3823" s="127">
        <v>82400</v>
      </c>
      <c r="D3823" s="127">
        <v>15900</v>
      </c>
    </row>
    <row r="3824" spans="1:4" s="139" customFormat="1" x14ac:dyDescent="0.2">
      <c r="A3824" s="130">
        <v>412000</v>
      </c>
      <c r="B3824" s="128" t="s">
        <v>209</v>
      </c>
      <c r="C3824" s="138">
        <f t="shared" ref="C3824" si="497">SUM(C3825:C3836)</f>
        <v>2159900</v>
      </c>
      <c r="D3824" s="138">
        <f t="shared" ref="D3824" si="498">SUM(D3825:D3836)</f>
        <v>680000</v>
      </c>
    </row>
    <row r="3825" spans="1:4" s="97" customFormat="1" ht="46.5" x14ac:dyDescent="0.2">
      <c r="A3825" s="141">
        <v>412200</v>
      </c>
      <c r="B3825" s="121" t="s">
        <v>218</v>
      </c>
      <c r="C3825" s="127">
        <v>1773000</v>
      </c>
      <c r="D3825" s="127">
        <v>120300</v>
      </c>
    </row>
    <row r="3826" spans="1:4" s="97" customFormat="1" x14ac:dyDescent="0.2">
      <c r="A3826" s="141">
        <v>412300</v>
      </c>
      <c r="B3826" s="121" t="s">
        <v>92</v>
      </c>
      <c r="C3826" s="127">
        <v>53000</v>
      </c>
      <c r="D3826" s="127">
        <v>60200</v>
      </c>
    </row>
    <row r="3827" spans="1:4" s="97" customFormat="1" x14ac:dyDescent="0.2">
      <c r="A3827" s="141">
        <v>412400</v>
      </c>
      <c r="B3827" s="121" t="s">
        <v>93</v>
      </c>
      <c r="C3827" s="127">
        <v>56000</v>
      </c>
      <c r="D3827" s="127">
        <v>12900</v>
      </c>
    </row>
    <row r="3828" spans="1:4" s="97" customFormat="1" x14ac:dyDescent="0.2">
      <c r="A3828" s="141">
        <v>412500</v>
      </c>
      <c r="B3828" s="121" t="s">
        <v>94</v>
      </c>
      <c r="C3828" s="127">
        <v>164400</v>
      </c>
      <c r="D3828" s="127">
        <v>116300</v>
      </c>
    </row>
    <row r="3829" spans="1:4" s="97" customFormat="1" x14ac:dyDescent="0.2">
      <c r="A3829" s="141">
        <v>412600</v>
      </c>
      <c r="B3829" s="121" t="s">
        <v>219</v>
      </c>
      <c r="C3829" s="127">
        <v>5000</v>
      </c>
      <c r="D3829" s="127">
        <v>17000</v>
      </c>
    </row>
    <row r="3830" spans="1:4" s="97" customFormat="1" x14ac:dyDescent="0.2">
      <c r="A3830" s="141">
        <v>412700</v>
      </c>
      <c r="B3830" s="121" t="s">
        <v>206</v>
      </c>
      <c r="C3830" s="127">
        <v>66200</v>
      </c>
      <c r="D3830" s="127">
        <v>88200</v>
      </c>
    </row>
    <row r="3831" spans="1:4" s="97" customFormat="1" ht="46.5" x14ac:dyDescent="0.2">
      <c r="A3831" s="141">
        <v>412800</v>
      </c>
      <c r="B3831" s="121" t="s">
        <v>220</v>
      </c>
      <c r="C3831" s="127">
        <v>0</v>
      </c>
      <c r="D3831" s="127">
        <v>1100</v>
      </c>
    </row>
    <row r="3832" spans="1:4" s="97" customFormat="1" x14ac:dyDescent="0.2">
      <c r="A3832" s="141">
        <v>412900</v>
      </c>
      <c r="B3832" s="121" t="s">
        <v>531</v>
      </c>
      <c r="C3832" s="127">
        <v>1700</v>
      </c>
      <c r="D3832" s="127">
        <v>0</v>
      </c>
    </row>
    <row r="3833" spans="1:4" s="97" customFormat="1" x14ac:dyDescent="0.2">
      <c r="A3833" s="141">
        <v>412900</v>
      </c>
      <c r="B3833" s="121" t="s">
        <v>316</v>
      </c>
      <c r="C3833" s="127">
        <v>1499.9999999999998</v>
      </c>
      <c r="D3833" s="127">
        <v>0</v>
      </c>
    </row>
    <row r="3834" spans="1:4" s="97" customFormat="1" ht="46.5" x14ac:dyDescent="0.2">
      <c r="A3834" s="141">
        <v>412900</v>
      </c>
      <c r="B3834" s="121" t="s">
        <v>317</v>
      </c>
      <c r="C3834" s="127">
        <v>100</v>
      </c>
      <c r="D3834" s="127">
        <v>0</v>
      </c>
    </row>
    <row r="3835" spans="1:4" s="97" customFormat="1" ht="46.5" x14ac:dyDescent="0.2">
      <c r="A3835" s="141">
        <v>412900</v>
      </c>
      <c r="B3835" s="121" t="s">
        <v>318</v>
      </c>
      <c r="C3835" s="127">
        <v>12200</v>
      </c>
      <c r="D3835" s="127">
        <v>0</v>
      </c>
    </row>
    <row r="3836" spans="1:4" s="97" customFormat="1" x14ac:dyDescent="0.2">
      <c r="A3836" s="141">
        <v>412900</v>
      </c>
      <c r="B3836" s="121" t="s">
        <v>301</v>
      </c>
      <c r="C3836" s="127">
        <v>26800</v>
      </c>
      <c r="D3836" s="127">
        <v>264000</v>
      </c>
    </row>
    <row r="3837" spans="1:4" s="139" customFormat="1" x14ac:dyDescent="0.2">
      <c r="A3837" s="130">
        <v>413000</v>
      </c>
      <c r="B3837" s="128" t="s">
        <v>210</v>
      </c>
      <c r="C3837" s="138">
        <f>C3838</f>
        <v>0</v>
      </c>
      <c r="D3837" s="138">
        <f>D3838</f>
        <v>1000</v>
      </c>
    </row>
    <row r="3838" spans="1:4" s="97" customFormat="1" x14ac:dyDescent="0.2">
      <c r="A3838" s="120">
        <v>413900</v>
      </c>
      <c r="B3838" s="121" t="s">
        <v>99</v>
      </c>
      <c r="C3838" s="127">
        <v>0</v>
      </c>
      <c r="D3838" s="127">
        <v>1000</v>
      </c>
    </row>
    <row r="3839" spans="1:4" s="139" customFormat="1" x14ac:dyDescent="0.2">
      <c r="A3839" s="130">
        <v>415000</v>
      </c>
      <c r="B3839" s="123" t="s">
        <v>50</v>
      </c>
      <c r="C3839" s="138">
        <f>C3840</f>
        <v>0</v>
      </c>
      <c r="D3839" s="138">
        <f>D3840</f>
        <v>80000</v>
      </c>
    </row>
    <row r="3840" spans="1:4" s="97" customFormat="1" x14ac:dyDescent="0.2">
      <c r="A3840" s="120">
        <v>415200</v>
      </c>
      <c r="B3840" s="121" t="s">
        <v>66</v>
      </c>
      <c r="C3840" s="127">
        <v>0</v>
      </c>
      <c r="D3840" s="127">
        <v>80000</v>
      </c>
    </row>
    <row r="3841" spans="1:4" s="139" customFormat="1" ht="46.5" x14ac:dyDescent="0.2">
      <c r="A3841" s="130">
        <v>418000</v>
      </c>
      <c r="B3841" s="128" t="s">
        <v>213</v>
      </c>
      <c r="C3841" s="138">
        <f>C3842+C3843</f>
        <v>54000</v>
      </c>
      <c r="D3841" s="138">
        <f>D3842+D3843</f>
        <v>0</v>
      </c>
    </row>
    <row r="3842" spans="1:4" s="97" customFormat="1" x14ac:dyDescent="0.2">
      <c r="A3842" s="120">
        <v>418200</v>
      </c>
      <c r="B3842" s="126" t="s">
        <v>147</v>
      </c>
      <c r="C3842" s="127">
        <v>1000</v>
      </c>
      <c r="D3842" s="127">
        <v>0</v>
      </c>
    </row>
    <row r="3843" spans="1:4" s="97" customFormat="1" x14ac:dyDescent="0.2">
      <c r="A3843" s="120">
        <v>418400</v>
      </c>
      <c r="B3843" s="121" t="s">
        <v>148</v>
      </c>
      <c r="C3843" s="127">
        <v>53000</v>
      </c>
      <c r="D3843" s="127">
        <v>0</v>
      </c>
    </row>
    <row r="3844" spans="1:4" s="139" customFormat="1" x14ac:dyDescent="0.2">
      <c r="A3844" s="130">
        <v>510000</v>
      </c>
      <c r="B3844" s="128" t="s">
        <v>153</v>
      </c>
      <c r="C3844" s="138">
        <f t="shared" ref="C3844" si="499">C3845+C3849+C3851</f>
        <v>3009700</v>
      </c>
      <c r="D3844" s="138">
        <f t="shared" ref="D3844" si="500">D3845+D3849+D3851</f>
        <v>1392400</v>
      </c>
    </row>
    <row r="3845" spans="1:4" s="139" customFormat="1" x14ac:dyDescent="0.2">
      <c r="A3845" s="130">
        <v>511000</v>
      </c>
      <c r="B3845" s="128" t="s">
        <v>154</v>
      </c>
      <c r="C3845" s="138">
        <f t="shared" ref="C3845" si="501">SUM(C3846:C3848)</f>
        <v>14000</v>
      </c>
      <c r="D3845" s="138">
        <f t="shared" ref="D3845" si="502">SUM(D3846:D3848)</f>
        <v>822200</v>
      </c>
    </row>
    <row r="3846" spans="1:4" s="97" customFormat="1" x14ac:dyDescent="0.2">
      <c r="A3846" s="141">
        <v>511100</v>
      </c>
      <c r="B3846" s="121" t="s">
        <v>155</v>
      </c>
      <c r="C3846" s="127">
        <v>0</v>
      </c>
      <c r="D3846" s="127">
        <v>157000</v>
      </c>
    </row>
    <row r="3847" spans="1:4" s="97" customFormat="1" ht="46.5" x14ac:dyDescent="0.2">
      <c r="A3847" s="141">
        <v>511200</v>
      </c>
      <c r="B3847" s="121" t="s">
        <v>156</v>
      </c>
      <c r="C3847" s="127">
        <v>0</v>
      </c>
      <c r="D3847" s="127">
        <v>209500</v>
      </c>
    </row>
    <row r="3848" spans="1:4" s="97" customFormat="1" x14ac:dyDescent="0.2">
      <c r="A3848" s="141">
        <v>511300</v>
      </c>
      <c r="B3848" s="121" t="s">
        <v>157</v>
      </c>
      <c r="C3848" s="127">
        <v>14000</v>
      </c>
      <c r="D3848" s="127">
        <v>455700</v>
      </c>
    </row>
    <row r="3849" spans="1:4" s="139" customFormat="1" ht="46.5" x14ac:dyDescent="0.2">
      <c r="A3849" s="130">
        <v>516000</v>
      </c>
      <c r="B3849" s="128" t="s">
        <v>164</v>
      </c>
      <c r="C3849" s="138">
        <f>C3850</f>
        <v>2995700</v>
      </c>
      <c r="D3849" s="138">
        <f>D3850</f>
        <v>316800</v>
      </c>
    </row>
    <row r="3850" spans="1:4" s="97" customFormat="1" ht="46.5" x14ac:dyDescent="0.2">
      <c r="A3850" s="120">
        <v>516100</v>
      </c>
      <c r="B3850" s="121" t="s">
        <v>164</v>
      </c>
      <c r="C3850" s="127">
        <v>2995700</v>
      </c>
      <c r="D3850" s="127">
        <v>316800</v>
      </c>
    </row>
    <row r="3851" spans="1:4" s="139" customFormat="1" ht="46.5" x14ac:dyDescent="0.2">
      <c r="A3851" s="130">
        <v>518000</v>
      </c>
      <c r="B3851" s="128" t="s">
        <v>165</v>
      </c>
      <c r="C3851" s="138">
        <f>C3852</f>
        <v>0</v>
      </c>
      <c r="D3851" s="138">
        <f>D3852</f>
        <v>253400</v>
      </c>
    </row>
    <row r="3852" spans="1:4" s="97" customFormat="1" x14ac:dyDescent="0.2">
      <c r="A3852" s="141">
        <v>518100</v>
      </c>
      <c r="B3852" s="121" t="s">
        <v>165</v>
      </c>
      <c r="C3852" s="127">
        <v>0</v>
      </c>
      <c r="D3852" s="127">
        <v>253400</v>
      </c>
    </row>
    <row r="3853" spans="1:4" s="139" customFormat="1" x14ac:dyDescent="0.2">
      <c r="A3853" s="130">
        <v>630000</v>
      </c>
      <c r="B3853" s="128" t="s">
        <v>194</v>
      </c>
      <c r="C3853" s="138">
        <f t="shared" ref="C3853" si="503">C3857+C3854</f>
        <v>982900</v>
      </c>
      <c r="D3853" s="138">
        <f t="shared" ref="D3853" si="504">D3857+D3854</f>
        <v>106100</v>
      </c>
    </row>
    <row r="3854" spans="1:4" s="139" customFormat="1" x14ac:dyDescent="0.2">
      <c r="A3854" s="130">
        <v>631000</v>
      </c>
      <c r="B3854" s="128" t="s">
        <v>126</v>
      </c>
      <c r="C3854" s="138">
        <f t="shared" ref="C3854" si="505">C3855+C3856</f>
        <v>920300</v>
      </c>
      <c r="D3854" s="138">
        <f t="shared" ref="D3854" si="506">D3855+D3856</f>
        <v>95800</v>
      </c>
    </row>
    <row r="3855" spans="1:4" s="97" customFormat="1" x14ac:dyDescent="0.2">
      <c r="A3855" s="120">
        <v>631100</v>
      </c>
      <c r="B3855" s="121" t="s">
        <v>196</v>
      </c>
      <c r="C3855" s="127">
        <v>0</v>
      </c>
      <c r="D3855" s="127">
        <v>80800</v>
      </c>
    </row>
    <row r="3856" spans="1:4" s="97" customFormat="1" x14ac:dyDescent="0.2">
      <c r="A3856" s="120">
        <v>631900</v>
      </c>
      <c r="B3856" s="121" t="s">
        <v>341</v>
      </c>
      <c r="C3856" s="127">
        <v>920300</v>
      </c>
      <c r="D3856" s="127">
        <v>15000</v>
      </c>
    </row>
    <row r="3857" spans="1:4" s="139" customFormat="1" ht="46.5" x14ac:dyDescent="0.2">
      <c r="A3857" s="130">
        <v>638000</v>
      </c>
      <c r="B3857" s="128" t="s">
        <v>127</v>
      </c>
      <c r="C3857" s="138">
        <f>C3858</f>
        <v>62600</v>
      </c>
      <c r="D3857" s="138">
        <f>D3858</f>
        <v>10300</v>
      </c>
    </row>
    <row r="3858" spans="1:4" s="97" customFormat="1" x14ac:dyDescent="0.2">
      <c r="A3858" s="120">
        <v>638100</v>
      </c>
      <c r="B3858" s="121" t="s">
        <v>199</v>
      </c>
      <c r="C3858" s="127">
        <v>62600</v>
      </c>
      <c r="D3858" s="127">
        <v>10300</v>
      </c>
    </row>
    <row r="3859" spans="1:4" s="166" customFormat="1" ht="22.5" x14ac:dyDescent="0.2">
      <c r="A3859" s="146"/>
      <c r="B3859" s="147" t="s">
        <v>236</v>
      </c>
      <c r="C3859" s="148">
        <f t="shared" ref="C3859" si="507">C3818+C3844+C3853</f>
        <v>12701700.000000004</v>
      </c>
      <c r="D3859" s="148">
        <f t="shared" ref="D3859" si="508">D3818+D3844+D3853</f>
        <v>3576200</v>
      </c>
    </row>
    <row r="3860" spans="1:4" s="97" customFormat="1" x14ac:dyDescent="0.2">
      <c r="A3860" s="135"/>
      <c r="B3860" s="109"/>
      <c r="C3860" s="110"/>
      <c r="D3860" s="110"/>
    </row>
    <row r="3861" spans="1:4" s="97" customFormat="1" x14ac:dyDescent="0.2">
      <c r="A3861" s="118"/>
      <c r="B3861" s="109"/>
      <c r="C3861" s="137"/>
      <c r="D3861" s="137"/>
    </row>
    <row r="3862" spans="1:4" s="97" customFormat="1" x14ac:dyDescent="0.2">
      <c r="A3862" s="120" t="s">
        <v>679</v>
      </c>
      <c r="B3862" s="128"/>
      <c r="C3862" s="137"/>
      <c r="D3862" s="137"/>
    </row>
    <row r="3863" spans="1:4" s="97" customFormat="1" x14ac:dyDescent="0.2">
      <c r="A3863" s="120" t="s">
        <v>253</v>
      </c>
      <c r="B3863" s="128"/>
      <c r="C3863" s="137"/>
      <c r="D3863" s="137"/>
    </row>
    <row r="3864" spans="1:4" s="97" customFormat="1" x14ac:dyDescent="0.2">
      <c r="A3864" s="120" t="s">
        <v>377</v>
      </c>
      <c r="B3864" s="128"/>
      <c r="C3864" s="137"/>
      <c r="D3864" s="137"/>
    </row>
    <row r="3865" spans="1:4" s="97" customFormat="1" x14ac:dyDescent="0.2">
      <c r="A3865" s="120" t="s">
        <v>530</v>
      </c>
      <c r="B3865" s="128"/>
      <c r="C3865" s="137"/>
      <c r="D3865" s="137"/>
    </row>
    <row r="3866" spans="1:4" s="97" customFormat="1" x14ac:dyDescent="0.2">
      <c r="A3866" s="120"/>
      <c r="B3866" s="122"/>
      <c r="C3866" s="110"/>
      <c r="D3866" s="110"/>
    </row>
    <row r="3867" spans="1:4" s="97" customFormat="1" x14ac:dyDescent="0.2">
      <c r="A3867" s="130">
        <v>410000</v>
      </c>
      <c r="B3867" s="124" t="s">
        <v>87</v>
      </c>
      <c r="C3867" s="138">
        <f>C3868+C3873+C3885+C3887+C3896+0+0</f>
        <v>106132200</v>
      </c>
      <c r="D3867" s="138">
        <f>D3868+D3873+D3885+D3887+D3896+0+0</f>
        <v>0</v>
      </c>
    </row>
    <row r="3868" spans="1:4" s="97" customFormat="1" x14ac:dyDescent="0.2">
      <c r="A3868" s="130">
        <v>411000</v>
      </c>
      <c r="B3868" s="124" t="s">
        <v>204</v>
      </c>
      <c r="C3868" s="138">
        <f t="shared" ref="C3868" si="509">SUM(C3869:C3872)</f>
        <v>3006000</v>
      </c>
      <c r="D3868" s="138">
        <f t="shared" ref="D3868" si="510">SUM(D3869:D3872)</f>
        <v>0</v>
      </c>
    </row>
    <row r="3869" spans="1:4" s="97" customFormat="1" x14ac:dyDescent="0.2">
      <c r="A3869" s="120">
        <v>411100</v>
      </c>
      <c r="B3869" s="121" t="s">
        <v>88</v>
      </c>
      <c r="C3869" s="127">
        <v>2700000</v>
      </c>
      <c r="D3869" s="127">
        <v>0</v>
      </c>
    </row>
    <row r="3870" spans="1:4" s="97" customFormat="1" ht="46.5" x14ac:dyDescent="0.2">
      <c r="A3870" s="120">
        <v>411200</v>
      </c>
      <c r="B3870" s="121" t="s">
        <v>217</v>
      </c>
      <c r="C3870" s="127">
        <v>100000</v>
      </c>
      <c r="D3870" s="127">
        <v>0</v>
      </c>
    </row>
    <row r="3871" spans="1:4" s="97" customFormat="1" ht="46.5" x14ac:dyDescent="0.2">
      <c r="A3871" s="120">
        <v>411300</v>
      </c>
      <c r="B3871" s="121" t="s">
        <v>89</v>
      </c>
      <c r="C3871" s="127">
        <v>150000</v>
      </c>
      <c r="D3871" s="127">
        <v>0</v>
      </c>
    </row>
    <row r="3872" spans="1:4" s="97" customFormat="1" x14ac:dyDescent="0.2">
      <c r="A3872" s="120">
        <v>411400</v>
      </c>
      <c r="B3872" s="121" t="s">
        <v>90</v>
      </c>
      <c r="C3872" s="127">
        <v>56000</v>
      </c>
      <c r="D3872" s="127">
        <v>0</v>
      </c>
    </row>
    <row r="3873" spans="1:4" s="97" customFormat="1" x14ac:dyDescent="0.2">
      <c r="A3873" s="130">
        <v>412000</v>
      </c>
      <c r="B3873" s="128" t="s">
        <v>209</v>
      </c>
      <c r="C3873" s="138">
        <f>SUM(C3874:C3884)</f>
        <v>548500</v>
      </c>
      <c r="D3873" s="138">
        <f>SUM(D3874:D3884)</f>
        <v>0</v>
      </c>
    </row>
    <row r="3874" spans="1:4" s="97" customFormat="1" ht="46.5" x14ac:dyDescent="0.2">
      <c r="A3874" s="120">
        <v>412200</v>
      </c>
      <c r="B3874" s="121" t="s">
        <v>218</v>
      </c>
      <c r="C3874" s="127">
        <v>55000</v>
      </c>
      <c r="D3874" s="127">
        <v>0</v>
      </c>
    </row>
    <row r="3875" spans="1:4" s="97" customFormat="1" x14ac:dyDescent="0.2">
      <c r="A3875" s="120">
        <v>412300</v>
      </c>
      <c r="B3875" s="121" t="s">
        <v>92</v>
      </c>
      <c r="C3875" s="127">
        <v>45000.000000000007</v>
      </c>
      <c r="D3875" s="127">
        <v>0</v>
      </c>
    </row>
    <row r="3876" spans="1:4" s="97" customFormat="1" x14ac:dyDescent="0.2">
      <c r="A3876" s="120">
        <v>412500</v>
      </c>
      <c r="B3876" s="121" t="s">
        <v>94</v>
      </c>
      <c r="C3876" s="127">
        <v>20000.000000000004</v>
      </c>
      <c r="D3876" s="127">
        <v>0</v>
      </c>
    </row>
    <row r="3877" spans="1:4" s="97" customFormat="1" x14ac:dyDescent="0.2">
      <c r="A3877" s="120">
        <v>412600</v>
      </c>
      <c r="B3877" s="121" t="s">
        <v>219</v>
      </c>
      <c r="C3877" s="127">
        <v>50000</v>
      </c>
      <c r="D3877" s="127">
        <v>0</v>
      </c>
    </row>
    <row r="3878" spans="1:4" s="97" customFormat="1" x14ac:dyDescent="0.2">
      <c r="A3878" s="120">
        <v>412700</v>
      </c>
      <c r="B3878" s="121" t="s">
        <v>206</v>
      </c>
      <c r="C3878" s="127">
        <v>120000</v>
      </c>
      <c r="D3878" s="127">
        <v>0</v>
      </c>
    </row>
    <row r="3879" spans="1:4" s="97" customFormat="1" x14ac:dyDescent="0.2">
      <c r="A3879" s="120">
        <v>412900</v>
      </c>
      <c r="B3879" s="121" t="s">
        <v>531</v>
      </c>
      <c r="C3879" s="127">
        <v>2500</v>
      </c>
      <c r="D3879" s="127">
        <v>0</v>
      </c>
    </row>
    <row r="3880" spans="1:4" s="97" customFormat="1" x14ac:dyDescent="0.2">
      <c r="A3880" s="120">
        <v>412900</v>
      </c>
      <c r="B3880" s="121" t="s">
        <v>299</v>
      </c>
      <c r="C3880" s="127">
        <v>200000</v>
      </c>
      <c r="D3880" s="127">
        <v>0</v>
      </c>
    </row>
    <row r="3881" spans="1:4" s="97" customFormat="1" x14ac:dyDescent="0.2">
      <c r="A3881" s="120">
        <v>412900</v>
      </c>
      <c r="B3881" s="129" t="s">
        <v>316</v>
      </c>
      <c r="C3881" s="127">
        <v>4000</v>
      </c>
      <c r="D3881" s="127">
        <v>0</v>
      </c>
    </row>
    <row r="3882" spans="1:4" s="97" customFormat="1" ht="46.5" x14ac:dyDescent="0.2">
      <c r="A3882" s="120">
        <v>412900</v>
      </c>
      <c r="B3882" s="129" t="s">
        <v>318</v>
      </c>
      <c r="C3882" s="127">
        <v>7000</v>
      </c>
      <c r="D3882" s="127">
        <v>0</v>
      </c>
    </row>
    <row r="3883" spans="1:4" s="97" customFormat="1" ht="46.5" x14ac:dyDescent="0.2">
      <c r="A3883" s="120">
        <v>412900</v>
      </c>
      <c r="B3883" s="129" t="s">
        <v>435</v>
      </c>
      <c r="C3883" s="127">
        <v>30000</v>
      </c>
      <c r="D3883" s="127">
        <v>0</v>
      </c>
    </row>
    <row r="3884" spans="1:4" s="97" customFormat="1" x14ac:dyDescent="0.2">
      <c r="A3884" s="120">
        <v>412900</v>
      </c>
      <c r="B3884" s="121" t="s">
        <v>301</v>
      </c>
      <c r="C3884" s="127">
        <v>15000</v>
      </c>
      <c r="D3884" s="127">
        <v>0</v>
      </c>
    </row>
    <row r="3885" spans="1:4" s="97" customFormat="1" x14ac:dyDescent="0.2">
      <c r="A3885" s="130">
        <v>414000</v>
      </c>
      <c r="B3885" s="128" t="s">
        <v>104</v>
      </c>
      <c r="C3885" s="138">
        <f>SUM(C3886:C3886)</f>
        <v>3054000</v>
      </c>
      <c r="D3885" s="138">
        <f>SUM(D3886:D3886)</f>
        <v>0</v>
      </c>
    </row>
    <row r="3886" spans="1:4" s="97" customFormat="1" x14ac:dyDescent="0.2">
      <c r="A3886" s="120">
        <v>414100</v>
      </c>
      <c r="B3886" s="121" t="s">
        <v>436</v>
      </c>
      <c r="C3886" s="127">
        <v>3054000</v>
      </c>
      <c r="D3886" s="127">
        <v>0</v>
      </c>
    </row>
    <row r="3887" spans="1:4" s="139" customFormat="1" x14ac:dyDescent="0.2">
      <c r="A3887" s="130">
        <v>415000</v>
      </c>
      <c r="B3887" s="123" t="s">
        <v>50</v>
      </c>
      <c r="C3887" s="138">
        <f>SUM(C3888:C3895)</f>
        <v>90523700</v>
      </c>
      <c r="D3887" s="138">
        <f>SUM(D3888:D3895)</f>
        <v>0</v>
      </c>
    </row>
    <row r="3888" spans="1:4" s="97" customFormat="1" ht="46.5" x14ac:dyDescent="0.2">
      <c r="A3888" s="141">
        <v>415200</v>
      </c>
      <c r="B3888" s="121" t="s">
        <v>271</v>
      </c>
      <c r="C3888" s="127">
        <v>2072000</v>
      </c>
      <c r="D3888" s="127">
        <v>0</v>
      </c>
    </row>
    <row r="3889" spans="1:4" s="97" customFormat="1" ht="46.5" x14ac:dyDescent="0.2">
      <c r="A3889" s="120">
        <v>415200</v>
      </c>
      <c r="B3889" s="121" t="s">
        <v>437</v>
      </c>
      <c r="C3889" s="127">
        <v>50000</v>
      </c>
      <c r="D3889" s="127">
        <v>0</v>
      </c>
    </row>
    <row r="3890" spans="1:4" s="97" customFormat="1" ht="46.5" x14ac:dyDescent="0.2">
      <c r="A3890" s="120">
        <v>415200</v>
      </c>
      <c r="B3890" s="121" t="s">
        <v>680</v>
      </c>
      <c r="C3890" s="127">
        <v>220000</v>
      </c>
      <c r="D3890" s="127">
        <v>0</v>
      </c>
    </row>
    <row r="3891" spans="1:4" s="97" customFormat="1" x14ac:dyDescent="0.2">
      <c r="A3891" s="120">
        <v>415200</v>
      </c>
      <c r="B3891" s="121" t="s">
        <v>438</v>
      </c>
      <c r="C3891" s="127">
        <v>870000</v>
      </c>
      <c r="D3891" s="127">
        <v>0</v>
      </c>
    </row>
    <row r="3892" spans="1:4" s="97" customFormat="1" x14ac:dyDescent="0.2">
      <c r="A3892" s="120">
        <v>415200</v>
      </c>
      <c r="B3892" s="121" t="s">
        <v>270</v>
      </c>
      <c r="C3892" s="127">
        <v>264500</v>
      </c>
      <c r="D3892" s="127">
        <v>0</v>
      </c>
    </row>
    <row r="3893" spans="1:4" s="97" customFormat="1" ht="46.5" x14ac:dyDescent="0.2">
      <c r="A3893" s="120">
        <v>415200</v>
      </c>
      <c r="B3893" s="121" t="s">
        <v>439</v>
      </c>
      <c r="C3893" s="127">
        <v>4500000</v>
      </c>
      <c r="D3893" s="127">
        <v>0</v>
      </c>
    </row>
    <row r="3894" spans="1:4" s="97" customFormat="1" x14ac:dyDescent="0.2">
      <c r="A3894" s="120">
        <v>415200</v>
      </c>
      <c r="B3894" s="121" t="s">
        <v>265</v>
      </c>
      <c r="C3894" s="127">
        <v>80640000</v>
      </c>
      <c r="D3894" s="127">
        <v>0</v>
      </c>
    </row>
    <row r="3895" spans="1:4" s="97" customFormat="1" x14ac:dyDescent="0.2">
      <c r="A3895" s="120">
        <v>415200</v>
      </c>
      <c r="B3895" s="121" t="s">
        <v>266</v>
      </c>
      <c r="C3895" s="127">
        <v>1907200</v>
      </c>
      <c r="D3895" s="127">
        <v>0</v>
      </c>
    </row>
    <row r="3896" spans="1:4" s="139" customFormat="1" ht="46.5" x14ac:dyDescent="0.2">
      <c r="A3896" s="130">
        <v>416000</v>
      </c>
      <c r="B3896" s="128" t="s">
        <v>211</v>
      </c>
      <c r="C3896" s="138">
        <f>SUM(C3897:C3897)</f>
        <v>9000000</v>
      </c>
      <c r="D3896" s="138">
        <f>SUM(D3897:D3897)</f>
        <v>0</v>
      </c>
    </row>
    <row r="3897" spans="1:4" s="97" customFormat="1" x14ac:dyDescent="0.2">
      <c r="A3897" s="120">
        <v>416300</v>
      </c>
      <c r="B3897" s="121" t="s">
        <v>440</v>
      </c>
      <c r="C3897" s="127">
        <v>9000000</v>
      </c>
      <c r="D3897" s="127">
        <v>0</v>
      </c>
    </row>
    <row r="3898" spans="1:4" s="139" customFormat="1" x14ac:dyDescent="0.2">
      <c r="A3898" s="130">
        <v>480000</v>
      </c>
      <c r="B3898" s="128" t="s">
        <v>149</v>
      </c>
      <c r="C3898" s="138">
        <f>C3899+C3911</f>
        <v>388487800</v>
      </c>
      <c r="D3898" s="138">
        <f>D3899+D3911</f>
        <v>0</v>
      </c>
    </row>
    <row r="3899" spans="1:4" s="97" customFormat="1" x14ac:dyDescent="0.2">
      <c r="A3899" s="130">
        <v>487000</v>
      </c>
      <c r="B3899" s="128" t="s">
        <v>203</v>
      </c>
      <c r="C3899" s="138">
        <f>SUM(C3900:C3910)</f>
        <v>374983800</v>
      </c>
      <c r="D3899" s="138">
        <f>SUM(D3900:D3910)</f>
        <v>0</v>
      </c>
    </row>
    <row r="3900" spans="1:4" s="97" customFormat="1" x14ac:dyDescent="0.2">
      <c r="A3900" s="120">
        <v>487300</v>
      </c>
      <c r="B3900" s="121" t="s">
        <v>681</v>
      </c>
      <c r="C3900" s="127">
        <v>53300000</v>
      </c>
      <c r="D3900" s="127">
        <v>0</v>
      </c>
    </row>
    <row r="3901" spans="1:4" s="97" customFormat="1" ht="46.5" x14ac:dyDescent="0.2">
      <c r="A3901" s="120">
        <v>487300</v>
      </c>
      <c r="B3901" s="121" t="s">
        <v>682</v>
      </c>
      <c r="C3901" s="127">
        <v>18800000</v>
      </c>
      <c r="D3901" s="127">
        <v>0</v>
      </c>
    </row>
    <row r="3902" spans="1:4" s="97" customFormat="1" ht="46.5" x14ac:dyDescent="0.2">
      <c r="A3902" s="120">
        <v>487300</v>
      </c>
      <c r="B3902" s="121" t="s">
        <v>441</v>
      </c>
      <c r="C3902" s="127">
        <v>12800000</v>
      </c>
      <c r="D3902" s="127">
        <v>0</v>
      </c>
    </row>
    <row r="3903" spans="1:4" s="97" customFormat="1" ht="46.5" x14ac:dyDescent="0.2">
      <c r="A3903" s="120">
        <v>487400</v>
      </c>
      <c r="B3903" s="121" t="s">
        <v>507</v>
      </c>
      <c r="C3903" s="127">
        <v>7000000</v>
      </c>
      <c r="D3903" s="127">
        <v>0</v>
      </c>
    </row>
    <row r="3904" spans="1:4" s="97" customFormat="1" ht="46.5" x14ac:dyDescent="0.2">
      <c r="A3904" s="141">
        <v>487400</v>
      </c>
      <c r="B3904" s="121" t="s">
        <v>683</v>
      </c>
      <c r="C3904" s="127">
        <v>1400000</v>
      </c>
      <c r="D3904" s="127">
        <v>0</v>
      </c>
    </row>
    <row r="3905" spans="1:4" s="97" customFormat="1" x14ac:dyDescent="0.2">
      <c r="A3905" s="141">
        <v>487400</v>
      </c>
      <c r="B3905" s="121" t="s">
        <v>291</v>
      </c>
      <c r="C3905" s="127">
        <v>3500000</v>
      </c>
      <c r="D3905" s="127">
        <v>0</v>
      </c>
    </row>
    <row r="3906" spans="1:4" s="97" customFormat="1" ht="46.5" x14ac:dyDescent="0.2">
      <c r="A3906" s="141">
        <v>487400</v>
      </c>
      <c r="B3906" s="121" t="s">
        <v>292</v>
      </c>
      <c r="C3906" s="127">
        <v>146450000</v>
      </c>
      <c r="D3906" s="127">
        <v>0</v>
      </c>
    </row>
    <row r="3907" spans="1:4" s="97" customFormat="1" ht="46.5" x14ac:dyDescent="0.2">
      <c r="A3907" s="141">
        <v>487400</v>
      </c>
      <c r="B3907" s="121" t="s">
        <v>293</v>
      </c>
      <c r="C3907" s="127">
        <v>80000000</v>
      </c>
      <c r="D3907" s="127">
        <v>0</v>
      </c>
    </row>
    <row r="3908" spans="1:4" s="97" customFormat="1" ht="46.5" x14ac:dyDescent="0.2">
      <c r="A3908" s="141">
        <v>487400</v>
      </c>
      <c r="B3908" s="121" t="s">
        <v>442</v>
      </c>
      <c r="C3908" s="127">
        <v>6030000</v>
      </c>
      <c r="D3908" s="127">
        <v>0</v>
      </c>
    </row>
    <row r="3909" spans="1:4" s="97" customFormat="1" ht="46.5" x14ac:dyDescent="0.2">
      <c r="A3909" s="141">
        <v>487400</v>
      </c>
      <c r="B3909" s="121" t="s">
        <v>508</v>
      </c>
      <c r="C3909" s="127">
        <v>703800</v>
      </c>
      <c r="D3909" s="127">
        <v>0</v>
      </c>
    </row>
    <row r="3910" spans="1:4" s="97" customFormat="1" x14ac:dyDescent="0.2">
      <c r="A3910" s="141">
        <v>487400</v>
      </c>
      <c r="B3910" s="121" t="s">
        <v>684</v>
      </c>
      <c r="C3910" s="127">
        <v>45000000</v>
      </c>
      <c r="D3910" s="127">
        <v>0</v>
      </c>
    </row>
    <row r="3911" spans="1:4" s="97" customFormat="1" x14ac:dyDescent="0.2">
      <c r="A3911" s="130">
        <v>488000</v>
      </c>
      <c r="B3911" s="128" t="s">
        <v>103</v>
      </c>
      <c r="C3911" s="138">
        <f>SUM(C3912:C3913)</f>
        <v>13504000</v>
      </c>
      <c r="D3911" s="138">
        <f>SUM(D3912:D3913)</f>
        <v>0</v>
      </c>
    </row>
    <row r="3912" spans="1:4" s="97" customFormat="1" ht="46.5" x14ac:dyDescent="0.2">
      <c r="A3912" s="120">
        <v>488100</v>
      </c>
      <c r="B3912" s="121" t="s">
        <v>345</v>
      </c>
      <c r="C3912" s="127">
        <v>12504000</v>
      </c>
      <c r="D3912" s="127">
        <v>0</v>
      </c>
    </row>
    <row r="3913" spans="1:4" s="97" customFormat="1" x14ac:dyDescent="0.2">
      <c r="A3913" s="120">
        <v>488100</v>
      </c>
      <c r="B3913" s="121" t="s">
        <v>685</v>
      </c>
      <c r="C3913" s="127">
        <v>1000000</v>
      </c>
      <c r="D3913" s="127">
        <v>0</v>
      </c>
    </row>
    <row r="3914" spans="1:4" s="97" customFormat="1" x14ac:dyDescent="0.2">
      <c r="A3914" s="130">
        <v>510000</v>
      </c>
      <c r="B3914" s="128" t="s">
        <v>153</v>
      </c>
      <c r="C3914" s="138">
        <f>C3915+C3918</f>
        <v>64579500</v>
      </c>
      <c r="D3914" s="138">
        <f>D3915+D3918</f>
        <v>0</v>
      </c>
    </row>
    <row r="3915" spans="1:4" s="97" customFormat="1" x14ac:dyDescent="0.2">
      <c r="A3915" s="130">
        <v>511000</v>
      </c>
      <c r="B3915" s="128" t="s">
        <v>154</v>
      </c>
      <c r="C3915" s="138">
        <f>SUM(C3916:C3917)</f>
        <v>64572500</v>
      </c>
      <c r="D3915" s="138">
        <f>SUM(D3916:D3917)</f>
        <v>0</v>
      </c>
    </row>
    <row r="3916" spans="1:4" s="97" customFormat="1" x14ac:dyDescent="0.2">
      <c r="A3916" s="141">
        <v>511100</v>
      </c>
      <c r="B3916" s="121" t="s">
        <v>155</v>
      </c>
      <c r="C3916" s="127">
        <v>64567500</v>
      </c>
      <c r="D3916" s="127">
        <v>0</v>
      </c>
    </row>
    <row r="3917" spans="1:4" s="97" customFormat="1" x14ac:dyDescent="0.2">
      <c r="A3917" s="120">
        <v>511300</v>
      </c>
      <c r="B3917" s="121" t="s">
        <v>157</v>
      </c>
      <c r="C3917" s="127">
        <v>5000</v>
      </c>
      <c r="D3917" s="127">
        <v>0</v>
      </c>
    </row>
    <row r="3918" spans="1:4" s="139" customFormat="1" ht="46.5" x14ac:dyDescent="0.2">
      <c r="A3918" s="130">
        <v>516000</v>
      </c>
      <c r="B3918" s="128" t="s">
        <v>164</v>
      </c>
      <c r="C3918" s="138">
        <f>C3919</f>
        <v>7000.0000000000009</v>
      </c>
      <c r="D3918" s="138">
        <f>D3919</f>
        <v>0</v>
      </c>
    </row>
    <row r="3919" spans="1:4" s="97" customFormat="1" ht="46.5" x14ac:dyDescent="0.2">
      <c r="A3919" s="120">
        <v>516100</v>
      </c>
      <c r="B3919" s="121" t="s">
        <v>164</v>
      </c>
      <c r="C3919" s="127">
        <v>7000.0000000000009</v>
      </c>
      <c r="D3919" s="127">
        <v>0</v>
      </c>
    </row>
    <row r="3920" spans="1:4" s="139" customFormat="1" x14ac:dyDescent="0.2">
      <c r="A3920" s="130">
        <v>610000</v>
      </c>
      <c r="B3920" s="128" t="s">
        <v>173</v>
      </c>
      <c r="C3920" s="138">
        <f t="shared" ref="C3920:C3921" si="511">C3921</f>
        <v>2000</v>
      </c>
      <c r="D3920" s="138">
        <f t="shared" ref="D3920:D3921" si="512">D3921</f>
        <v>0</v>
      </c>
    </row>
    <row r="3921" spans="1:4" s="139" customFormat="1" x14ac:dyDescent="0.2">
      <c r="A3921" s="130">
        <v>611000</v>
      </c>
      <c r="B3921" s="128" t="s">
        <v>114</v>
      </c>
      <c r="C3921" s="138">
        <f t="shared" si="511"/>
        <v>2000</v>
      </c>
      <c r="D3921" s="138">
        <f t="shared" si="512"/>
        <v>0</v>
      </c>
    </row>
    <row r="3922" spans="1:4" s="97" customFormat="1" x14ac:dyDescent="0.2">
      <c r="A3922" s="120">
        <v>611200</v>
      </c>
      <c r="B3922" s="121" t="s">
        <v>230</v>
      </c>
      <c r="C3922" s="127">
        <v>2000</v>
      </c>
      <c r="D3922" s="127">
        <v>0</v>
      </c>
    </row>
    <row r="3923" spans="1:4" s="139" customFormat="1" x14ac:dyDescent="0.2">
      <c r="A3923" s="130">
        <v>630000</v>
      </c>
      <c r="B3923" s="128" t="s">
        <v>194</v>
      </c>
      <c r="C3923" s="138">
        <f>C3924+C3927</f>
        <v>242100</v>
      </c>
      <c r="D3923" s="138">
        <f>D3924+D3927</f>
        <v>0</v>
      </c>
    </row>
    <row r="3924" spans="1:4" s="139" customFormat="1" x14ac:dyDescent="0.2">
      <c r="A3924" s="130">
        <v>631000</v>
      </c>
      <c r="B3924" s="128" t="s">
        <v>126</v>
      </c>
      <c r="C3924" s="138">
        <f>SUM(C3925:C3926)</f>
        <v>42100</v>
      </c>
      <c r="D3924" s="138">
        <f>SUM(D3925:D3926)</f>
        <v>0</v>
      </c>
    </row>
    <row r="3925" spans="1:4" s="97" customFormat="1" x14ac:dyDescent="0.2">
      <c r="A3925" s="120">
        <v>631100</v>
      </c>
      <c r="B3925" s="121" t="s">
        <v>196</v>
      </c>
      <c r="C3925" s="127">
        <v>40600</v>
      </c>
      <c r="D3925" s="127">
        <v>0</v>
      </c>
    </row>
    <row r="3926" spans="1:4" s="97" customFormat="1" x14ac:dyDescent="0.2">
      <c r="A3926" s="120">
        <v>631900</v>
      </c>
      <c r="B3926" s="121" t="s">
        <v>341</v>
      </c>
      <c r="C3926" s="127">
        <v>1500</v>
      </c>
      <c r="D3926" s="127">
        <v>0</v>
      </c>
    </row>
    <row r="3927" spans="1:4" s="139" customFormat="1" ht="46.5" x14ac:dyDescent="0.2">
      <c r="A3927" s="130">
        <v>638000</v>
      </c>
      <c r="B3927" s="128" t="s">
        <v>127</v>
      </c>
      <c r="C3927" s="138">
        <f>C3928+0</f>
        <v>200000</v>
      </c>
      <c r="D3927" s="138">
        <f>D3928+0</f>
        <v>0</v>
      </c>
    </row>
    <row r="3928" spans="1:4" s="97" customFormat="1" x14ac:dyDescent="0.2">
      <c r="A3928" s="120">
        <v>638100</v>
      </c>
      <c r="B3928" s="121" t="s">
        <v>199</v>
      </c>
      <c r="C3928" s="127">
        <v>200000</v>
      </c>
      <c r="D3928" s="127">
        <v>0</v>
      </c>
    </row>
    <row r="3929" spans="1:4" s="97" customFormat="1" x14ac:dyDescent="0.2">
      <c r="A3929" s="142"/>
      <c r="B3929" s="133" t="s">
        <v>236</v>
      </c>
      <c r="C3929" s="140">
        <f>C3867+C3898+C3914+C3923+C3920+0</f>
        <v>559443600</v>
      </c>
      <c r="D3929" s="140">
        <f>D3867+D3898+D3914+D3923+D3920+0</f>
        <v>0</v>
      </c>
    </row>
    <row r="3930" spans="1:4" s="167" customFormat="1" x14ac:dyDescent="0.2">
      <c r="A3930" s="118"/>
      <c r="B3930" s="122"/>
      <c r="C3930" s="110"/>
      <c r="D3930" s="110"/>
    </row>
    <row r="3931" spans="1:4" s="167" customFormat="1" x14ac:dyDescent="0.2">
      <c r="A3931" s="110"/>
      <c r="B3931" s="168"/>
      <c r="C3931" s="110"/>
      <c r="D3931" s="110"/>
    </row>
    <row r="3932" spans="1:4" s="167" customFormat="1" x14ac:dyDescent="0.2">
      <c r="A3932" s="169" t="s">
        <v>686</v>
      </c>
      <c r="B3932" s="168"/>
      <c r="C3932" s="110"/>
      <c r="D3932" s="110"/>
    </row>
    <row r="3933" spans="1:4" s="167" customFormat="1" x14ac:dyDescent="0.2">
      <c r="A3933" s="169" t="s">
        <v>253</v>
      </c>
      <c r="B3933" s="168"/>
      <c r="C3933" s="110"/>
      <c r="D3933" s="110"/>
    </row>
    <row r="3934" spans="1:4" s="167" customFormat="1" x14ac:dyDescent="0.2">
      <c r="A3934" s="120" t="s">
        <v>398</v>
      </c>
      <c r="B3934" s="121"/>
      <c r="C3934" s="110"/>
      <c r="D3934" s="110"/>
    </row>
    <row r="3935" spans="1:4" s="167" customFormat="1" x14ac:dyDescent="0.2">
      <c r="A3935" s="120" t="s">
        <v>687</v>
      </c>
      <c r="B3935" s="121"/>
      <c r="C3935" s="110"/>
      <c r="D3935" s="110"/>
    </row>
    <row r="3936" spans="1:4" s="167" customFormat="1" x14ac:dyDescent="0.2">
      <c r="A3936" s="118"/>
      <c r="B3936" s="121"/>
      <c r="C3936" s="110"/>
      <c r="D3936" s="110"/>
    </row>
    <row r="3937" spans="1:4" s="170" customFormat="1" x14ac:dyDescent="0.2">
      <c r="A3937" s="130">
        <v>410000</v>
      </c>
      <c r="B3937" s="124" t="s">
        <v>87</v>
      </c>
      <c r="C3937" s="138">
        <f>C3938+C3943+0</f>
        <v>7737700</v>
      </c>
      <c r="D3937" s="138">
        <f>D3938+D3943+0</f>
        <v>0</v>
      </c>
    </row>
    <row r="3938" spans="1:4" s="170" customFormat="1" x14ac:dyDescent="0.2">
      <c r="A3938" s="130">
        <v>411000</v>
      </c>
      <c r="B3938" s="124" t="s">
        <v>204</v>
      </c>
      <c r="C3938" s="138">
        <f t="shared" ref="C3938" si="513">SUM(C3939:C3942)</f>
        <v>6864200</v>
      </c>
      <c r="D3938" s="138">
        <f t="shared" ref="D3938" si="514">SUM(D3939:D3942)</f>
        <v>0</v>
      </c>
    </row>
    <row r="3939" spans="1:4" s="167" customFormat="1" x14ac:dyDescent="0.2">
      <c r="A3939" s="120">
        <v>411100</v>
      </c>
      <c r="B3939" s="121" t="s">
        <v>88</v>
      </c>
      <c r="C3939" s="127">
        <v>6355000</v>
      </c>
      <c r="D3939" s="127">
        <v>0</v>
      </c>
    </row>
    <row r="3940" spans="1:4" s="167" customFormat="1" ht="46.5" x14ac:dyDescent="0.2">
      <c r="A3940" s="120">
        <v>411200</v>
      </c>
      <c r="B3940" s="121" t="s">
        <v>217</v>
      </c>
      <c r="C3940" s="127">
        <v>200000</v>
      </c>
      <c r="D3940" s="127">
        <v>0</v>
      </c>
    </row>
    <row r="3941" spans="1:4" s="167" customFormat="1" ht="46.5" x14ac:dyDescent="0.2">
      <c r="A3941" s="120">
        <v>411300</v>
      </c>
      <c r="B3941" s="121" t="s">
        <v>89</v>
      </c>
      <c r="C3941" s="127">
        <v>250000</v>
      </c>
      <c r="D3941" s="127">
        <v>0</v>
      </c>
    </row>
    <row r="3942" spans="1:4" s="167" customFormat="1" x14ac:dyDescent="0.2">
      <c r="A3942" s="120">
        <v>411400</v>
      </c>
      <c r="B3942" s="121" t="s">
        <v>90</v>
      </c>
      <c r="C3942" s="127">
        <v>59200</v>
      </c>
      <c r="D3942" s="127">
        <v>0</v>
      </c>
    </row>
    <row r="3943" spans="1:4" s="170" customFormat="1" x14ac:dyDescent="0.2">
      <c r="A3943" s="130">
        <v>412000</v>
      </c>
      <c r="B3943" s="128" t="s">
        <v>209</v>
      </c>
      <c r="C3943" s="138">
        <f>SUM(C3944:C3956)</f>
        <v>873500</v>
      </c>
      <c r="D3943" s="138">
        <f>SUM(D3944:D3956)</f>
        <v>0</v>
      </c>
    </row>
    <row r="3944" spans="1:4" s="167" customFormat="1" x14ac:dyDescent="0.2">
      <c r="A3944" s="141">
        <v>412100</v>
      </c>
      <c r="B3944" s="121" t="s">
        <v>91</v>
      </c>
      <c r="C3944" s="127">
        <v>19000</v>
      </c>
      <c r="D3944" s="127">
        <v>0</v>
      </c>
    </row>
    <row r="3945" spans="1:4" s="167" customFormat="1" ht="46.5" x14ac:dyDescent="0.2">
      <c r="A3945" s="120">
        <v>412200</v>
      </c>
      <c r="B3945" s="121" t="s">
        <v>218</v>
      </c>
      <c r="C3945" s="127">
        <v>360000</v>
      </c>
      <c r="D3945" s="127">
        <v>0</v>
      </c>
    </row>
    <row r="3946" spans="1:4" s="167" customFormat="1" x14ac:dyDescent="0.2">
      <c r="A3946" s="120">
        <v>412300</v>
      </c>
      <c r="B3946" s="121" t="s">
        <v>92</v>
      </c>
      <c r="C3946" s="127">
        <v>93000</v>
      </c>
      <c r="D3946" s="127">
        <v>0</v>
      </c>
    </row>
    <row r="3947" spans="1:4" s="167" customFormat="1" x14ac:dyDescent="0.2">
      <c r="A3947" s="120">
        <v>412400</v>
      </c>
      <c r="B3947" s="121" t="s">
        <v>93</v>
      </c>
      <c r="C3947" s="127">
        <v>3000</v>
      </c>
      <c r="D3947" s="127">
        <v>0</v>
      </c>
    </row>
    <row r="3948" spans="1:4" s="167" customFormat="1" x14ac:dyDescent="0.2">
      <c r="A3948" s="120">
        <v>412500</v>
      </c>
      <c r="B3948" s="121" t="s">
        <v>94</v>
      </c>
      <c r="C3948" s="127">
        <v>160000</v>
      </c>
      <c r="D3948" s="127">
        <v>0</v>
      </c>
    </row>
    <row r="3949" spans="1:4" s="167" customFormat="1" x14ac:dyDescent="0.2">
      <c r="A3949" s="120">
        <v>412600</v>
      </c>
      <c r="B3949" s="121" t="s">
        <v>219</v>
      </c>
      <c r="C3949" s="127">
        <v>14000</v>
      </c>
      <c r="D3949" s="127">
        <v>0</v>
      </c>
    </row>
    <row r="3950" spans="1:4" s="167" customFormat="1" x14ac:dyDescent="0.2">
      <c r="A3950" s="120">
        <v>412700</v>
      </c>
      <c r="B3950" s="121" t="s">
        <v>206</v>
      </c>
      <c r="C3950" s="127">
        <v>120000</v>
      </c>
      <c r="D3950" s="127">
        <v>0</v>
      </c>
    </row>
    <row r="3951" spans="1:4" s="167" customFormat="1" x14ac:dyDescent="0.2">
      <c r="A3951" s="120">
        <v>412900</v>
      </c>
      <c r="B3951" s="129" t="s">
        <v>531</v>
      </c>
      <c r="C3951" s="127">
        <v>38000</v>
      </c>
      <c r="D3951" s="127">
        <v>0</v>
      </c>
    </row>
    <row r="3952" spans="1:4" s="167" customFormat="1" x14ac:dyDescent="0.2">
      <c r="A3952" s="120">
        <v>412900</v>
      </c>
      <c r="B3952" s="129" t="s">
        <v>299</v>
      </c>
      <c r="C3952" s="127">
        <v>38000</v>
      </c>
      <c r="D3952" s="127">
        <v>0</v>
      </c>
    </row>
    <row r="3953" spans="1:4" s="167" customFormat="1" x14ac:dyDescent="0.2">
      <c r="A3953" s="120">
        <v>412900</v>
      </c>
      <c r="B3953" s="129" t="s">
        <v>316</v>
      </c>
      <c r="C3953" s="127">
        <v>4000</v>
      </c>
      <c r="D3953" s="127">
        <v>0</v>
      </c>
    </row>
    <row r="3954" spans="1:4" s="167" customFormat="1" ht="46.5" x14ac:dyDescent="0.2">
      <c r="A3954" s="120">
        <v>412900</v>
      </c>
      <c r="B3954" s="129" t="s">
        <v>317</v>
      </c>
      <c r="C3954" s="127">
        <v>2500</v>
      </c>
      <c r="D3954" s="127">
        <v>0</v>
      </c>
    </row>
    <row r="3955" spans="1:4" s="167" customFormat="1" ht="46.5" x14ac:dyDescent="0.2">
      <c r="A3955" s="120">
        <v>412900</v>
      </c>
      <c r="B3955" s="129" t="s">
        <v>318</v>
      </c>
      <c r="C3955" s="127">
        <v>15000</v>
      </c>
      <c r="D3955" s="127">
        <v>0</v>
      </c>
    </row>
    <row r="3956" spans="1:4" s="167" customFormat="1" x14ac:dyDescent="0.2">
      <c r="A3956" s="120">
        <v>412900</v>
      </c>
      <c r="B3956" s="129" t="s">
        <v>301</v>
      </c>
      <c r="C3956" s="127">
        <v>7000</v>
      </c>
      <c r="D3956" s="127">
        <v>0</v>
      </c>
    </row>
    <row r="3957" spans="1:4" s="170" customFormat="1" x14ac:dyDescent="0.2">
      <c r="A3957" s="130">
        <v>510000</v>
      </c>
      <c r="B3957" s="128" t="s">
        <v>153</v>
      </c>
      <c r="C3957" s="138">
        <f>C3958+C3960+0</f>
        <v>3800000</v>
      </c>
      <c r="D3957" s="138">
        <f>D3958+D3960+0</f>
        <v>0</v>
      </c>
    </row>
    <row r="3958" spans="1:4" s="170" customFormat="1" x14ac:dyDescent="0.2">
      <c r="A3958" s="130">
        <v>511000</v>
      </c>
      <c r="B3958" s="128" t="s">
        <v>154</v>
      </c>
      <c r="C3958" s="138">
        <f>C3959</f>
        <v>50000</v>
      </c>
      <c r="D3958" s="138">
        <f>D3959</f>
        <v>0</v>
      </c>
    </row>
    <row r="3959" spans="1:4" s="167" customFormat="1" x14ac:dyDescent="0.2">
      <c r="A3959" s="120">
        <v>511300</v>
      </c>
      <c r="B3959" s="121" t="s">
        <v>157</v>
      </c>
      <c r="C3959" s="127">
        <v>50000</v>
      </c>
      <c r="D3959" s="127">
        <v>0</v>
      </c>
    </row>
    <row r="3960" spans="1:4" s="170" customFormat="1" ht="46.5" x14ac:dyDescent="0.2">
      <c r="A3960" s="130">
        <v>516000</v>
      </c>
      <c r="B3960" s="128" t="s">
        <v>164</v>
      </c>
      <c r="C3960" s="138">
        <f>C3961</f>
        <v>3750000</v>
      </c>
      <c r="D3960" s="138">
        <f>D3961</f>
        <v>0</v>
      </c>
    </row>
    <row r="3961" spans="1:4" s="167" customFormat="1" ht="46.5" x14ac:dyDescent="0.2">
      <c r="A3961" s="120">
        <v>516100</v>
      </c>
      <c r="B3961" s="121" t="s">
        <v>164</v>
      </c>
      <c r="C3961" s="127">
        <v>3750000</v>
      </c>
      <c r="D3961" s="127">
        <v>0</v>
      </c>
    </row>
    <row r="3962" spans="1:4" s="170" customFormat="1" x14ac:dyDescent="0.2">
      <c r="A3962" s="130">
        <v>630000</v>
      </c>
      <c r="B3962" s="128" t="s">
        <v>194</v>
      </c>
      <c r="C3962" s="138">
        <f t="shared" ref="C3962:C3963" si="515">C3963</f>
        <v>198000</v>
      </c>
      <c r="D3962" s="138">
        <f t="shared" ref="D3962:D3963" si="516">D3963</f>
        <v>0</v>
      </c>
    </row>
    <row r="3963" spans="1:4" s="170" customFormat="1" ht="46.5" x14ac:dyDescent="0.2">
      <c r="A3963" s="130">
        <v>638000</v>
      </c>
      <c r="B3963" s="128" t="s">
        <v>127</v>
      </c>
      <c r="C3963" s="138">
        <f t="shared" si="515"/>
        <v>198000</v>
      </c>
      <c r="D3963" s="138">
        <f t="shared" si="516"/>
        <v>0</v>
      </c>
    </row>
    <row r="3964" spans="1:4" s="167" customFormat="1" x14ac:dyDescent="0.2">
      <c r="A3964" s="120">
        <v>638100</v>
      </c>
      <c r="B3964" s="121" t="s">
        <v>199</v>
      </c>
      <c r="C3964" s="127">
        <v>198000</v>
      </c>
      <c r="D3964" s="127">
        <v>0</v>
      </c>
    </row>
    <row r="3965" spans="1:4" s="171" customFormat="1" x14ac:dyDescent="0.2">
      <c r="A3965" s="161"/>
      <c r="B3965" s="162" t="s">
        <v>236</v>
      </c>
      <c r="C3965" s="163">
        <f>C3937+C3957+C3962</f>
        <v>11735700</v>
      </c>
      <c r="D3965" s="163">
        <f>D3937+D3957+D3962</f>
        <v>0</v>
      </c>
    </row>
    <row r="3966" spans="1:4" s="167" customFormat="1" x14ac:dyDescent="0.2">
      <c r="A3966" s="118"/>
      <c r="B3966" s="122"/>
      <c r="C3966" s="110"/>
      <c r="D3966" s="110"/>
    </row>
    <row r="3967" spans="1:4" s="167" customFormat="1" x14ac:dyDescent="0.2">
      <c r="A3967" s="118"/>
      <c r="B3967" s="122"/>
      <c r="C3967" s="110"/>
      <c r="D3967" s="110"/>
    </row>
    <row r="3968" spans="1:4" s="167" customFormat="1" x14ac:dyDescent="0.2">
      <c r="A3968" s="120" t="s">
        <v>688</v>
      </c>
      <c r="B3968" s="121"/>
      <c r="C3968" s="110"/>
      <c r="D3968" s="110"/>
    </row>
    <row r="3969" spans="1:4" s="167" customFormat="1" x14ac:dyDescent="0.2">
      <c r="A3969" s="120" t="s">
        <v>253</v>
      </c>
      <c r="B3969" s="121"/>
      <c r="C3969" s="110"/>
      <c r="D3969" s="110"/>
    </row>
    <row r="3970" spans="1:4" s="167" customFormat="1" x14ac:dyDescent="0.2">
      <c r="A3970" s="120" t="s">
        <v>399</v>
      </c>
      <c r="B3970" s="121"/>
      <c r="C3970" s="110"/>
      <c r="D3970" s="110"/>
    </row>
    <row r="3971" spans="1:4" s="167" customFormat="1" x14ac:dyDescent="0.2">
      <c r="A3971" s="120" t="s">
        <v>530</v>
      </c>
      <c r="B3971" s="121"/>
      <c r="C3971" s="110"/>
      <c r="D3971" s="110"/>
    </row>
    <row r="3972" spans="1:4" s="167" customFormat="1" x14ac:dyDescent="0.2">
      <c r="A3972" s="118"/>
      <c r="B3972" s="121"/>
      <c r="C3972" s="110"/>
      <c r="D3972" s="110"/>
    </row>
    <row r="3973" spans="1:4" s="170" customFormat="1" x14ac:dyDescent="0.2">
      <c r="A3973" s="130">
        <v>410000</v>
      </c>
      <c r="B3973" s="124" t="s">
        <v>87</v>
      </c>
      <c r="C3973" s="138">
        <f t="shared" ref="C3973" si="517">C3974+C3979</f>
        <v>1826700</v>
      </c>
      <c r="D3973" s="138">
        <f t="shared" ref="D3973" si="518">D3974+D3979</f>
        <v>0</v>
      </c>
    </row>
    <row r="3974" spans="1:4" s="170" customFormat="1" x14ac:dyDescent="0.2">
      <c r="A3974" s="130">
        <v>411000</v>
      </c>
      <c r="B3974" s="124" t="s">
        <v>204</v>
      </c>
      <c r="C3974" s="138">
        <f t="shared" ref="C3974" si="519">SUM(C3975:C3978)</f>
        <v>1319000</v>
      </c>
      <c r="D3974" s="138">
        <f t="shared" ref="D3974" si="520">SUM(D3975:D3978)</f>
        <v>0</v>
      </c>
    </row>
    <row r="3975" spans="1:4" s="167" customFormat="1" x14ac:dyDescent="0.2">
      <c r="A3975" s="120">
        <v>411100</v>
      </c>
      <c r="B3975" s="121" t="s">
        <v>88</v>
      </c>
      <c r="C3975" s="127">
        <v>1220000</v>
      </c>
      <c r="D3975" s="127">
        <v>0</v>
      </c>
    </row>
    <row r="3976" spans="1:4" s="167" customFormat="1" ht="46.5" x14ac:dyDescent="0.2">
      <c r="A3976" s="120">
        <v>411200</v>
      </c>
      <c r="B3976" s="121" t="s">
        <v>217</v>
      </c>
      <c r="C3976" s="127">
        <v>39000</v>
      </c>
      <c r="D3976" s="127">
        <v>0</v>
      </c>
    </row>
    <row r="3977" spans="1:4" s="167" customFormat="1" ht="46.5" x14ac:dyDescent="0.2">
      <c r="A3977" s="120">
        <v>411300</v>
      </c>
      <c r="B3977" s="121" t="s">
        <v>89</v>
      </c>
      <c r="C3977" s="127">
        <v>52000</v>
      </c>
      <c r="D3977" s="127">
        <v>0</v>
      </c>
    </row>
    <row r="3978" spans="1:4" s="167" customFormat="1" x14ac:dyDescent="0.2">
      <c r="A3978" s="120">
        <v>411400</v>
      </c>
      <c r="B3978" s="121" t="s">
        <v>90</v>
      </c>
      <c r="C3978" s="127">
        <v>8000</v>
      </c>
      <c r="D3978" s="127">
        <v>0</v>
      </c>
    </row>
    <row r="3979" spans="1:4" s="170" customFormat="1" x14ac:dyDescent="0.2">
      <c r="A3979" s="130">
        <v>412000</v>
      </c>
      <c r="B3979" s="128" t="s">
        <v>209</v>
      </c>
      <c r="C3979" s="138">
        <f>SUM(C3980:C3991)</f>
        <v>507700</v>
      </c>
      <c r="D3979" s="138">
        <f>SUM(D3980:D3991)</f>
        <v>0</v>
      </c>
    </row>
    <row r="3980" spans="1:4" s="167" customFormat="1" x14ac:dyDescent="0.2">
      <c r="A3980" s="141">
        <v>412100</v>
      </c>
      <c r="B3980" s="121" t="s">
        <v>91</v>
      </c>
      <c r="C3980" s="127">
        <v>15900</v>
      </c>
      <c r="D3980" s="127">
        <v>0</v>
      </c>
    </row>
    <row r="3981" spans="1:4" s="167" customFormat="1" ht="46.5" x14ac:dyDescent="0.2">
      <c r="A3981" s="120">
        <v>412200</v>
      </c>
      <c r="B3981" s="121" t="s">
        <v>218</v>
      </c>
      <c r="C3981" s="127">
        <v>52000</v>
      </c>
      <c r="D3981" s="127">
        <v>0</v>
      </c>
    </row>
    <row r="3982" spans="1:4" s="167" customFormat="1" x14ac:dyDescent="0.2">
      <c r="A3982" s="120">
        <v>412300</v>
      </c>
      <c r="B3982" s="121" t="s">
        <v>92</v>
      </c>
      <c r="C3982" s="127">
        <v>27000</v>
      </c>
      <c r="D3982" s="127">
        <v>0</v>
      </c>
    </row>
    <row r="3983" spans="1:4" s="167" customFormat="1" x14ac:dyDescent="0.2">
      <c r="A3983" s="120">
        <v>412400</v>
      </c>
      <c r="B3983" s="121" t="s">
        <v>93</v>
      </c>
      <c r="C3983" s="127">
        <v>340000</v>
      </c>
      <c r="D3983" s="127">
        <v>0</v>
      </c>
    </row>
    <row r="3984" spans="1:4" s="167" customFormat="1" x14ac:dyDescent="0.2">
      <c r="A3984" s="120">
        <v>412500</v>
      </c>
      <c r="B3984" s="121" t="s">
        <v>94</v>
      </c>
      <c r="C3984" s="127">
        <v>20000</v>
      </c>
      <c r="D3984" s="127">
        <v>0</v>
      </c>
    </row>
    <row r="3985" spans="1:4" s="167" customFormat="1" x14ac:dyDescent="0.2">
      <c r="A3985" s="120">
        <v>412600</v>
      </c>
      <c r="B3985" s="121" t="s">
        <v>219</v>
      </c>
      <c r="C3985" s="127">
        <v>10000</v>
      </c>
      <c r="D3985" s="127">
        <v>0</v>
      </c>
    </row>
    <row r="3986" spans="1:4" s="167" customFormat="1" x14ac:dyDescent="0.2">
      <c r="A3986" s="120">
        <v>412700</v>
      </c>
      <c r="B3986" s="121" t="s">
        <v>206</v>
      </c>
      <c r="C3986" s="127">
        <v>13300</v>
      </c>
      <c r="D3986" s="127">
        <v>0</v>
      </c>
    </row>
    <row r="3987" spans="1:4" s="167" customFormat="1" x14ac:dyDescent="0.2">
      <c r="A3987" s="120">
        <v>412900</v>
      </c>
      <c r="B3987" s="129" t="s">
        <v>531</v>
      </c>
      <c r="C3987" s="127">
        <v>6700</v>
      </c>
      <c r="D3987" s="127">
        <v>0</v>
      </c>
    </row>
    <row r="3988" spans="1:4" s="167" customFormat="1" x14ac:dyDescent="0.2">
      <c r="A3988" s="120">
        <v>412900</v>
      </c>
      <c r="B3988" s="129" t="s">
        <v>299</v>
      </c>
      <c r="C3988" s="127">
        <v>19200</v>
      </c>
      <c r="D3988" s="127">
        <v>0</v>
      </c>
    </row>
    <row r="3989" spans="1:4" s="167" customFormat="1" x14ac:dyDescent="0.2">
      <c r="A3989" s="120">
        <v>412900</v>
      </c>
      <c r="B3989" s="129" t="s">
        <v>316</v>
      </c>
      <c r="C3989" s="127">
        <v>2000</v>
      </c>
      <c r="D3989" s="127">
        <v>0</v>
      </c>
    </row>
    <row r="3990" spans="1:4" s="167" customFormat="1" ht="46.5" x14ac:dyDescent="0.2">
      <c r="A3990" s="120">
        <v>412900</v>
      </c>
      <c r="B3990" s="129" t="s">
        <v>317</v>
      </c>
      <c r="C3990" s="127">
        <v>1500</v>
      </c>
      <c r="D3990" s="127">
        <v>0</v>
      </c>
    </row>
    <row r="3991" spans="1:4" s="167" customFormat="1" x14ac:dyDescent="0.2">
      <c r="A3991" s="120">
        <v>412900</v>
      </c>
      <c r="B3991" s="129" t="s">
        <v>301</v>
      </c>
      <c r="C3991" s="127">
        <v>100</v>
      </c>
      <c r="D3991" s="127">
        <v>0</v>
      </c>
    </row>
    <row r="3992" spans="1:4" s="170" customFormat="1" x14ac:dyDescent="0.2">
      <c r="A3992" s="130">
        <v>510000</v>
      </c>
      <c r="B3992" s="128" t="s">
        <v>153</v>
      </c>
      <c r="C3992" s="138">
        <f>C3993+0</f>
        <v>261000</v>
      </c>
      <c r="D3992" s="138">
        <f>D3993+0</f>
        <v>0</v>
      </c>
    </row>
    <row r="3993" spans="1:4" s="170" customFormat="1" x14ac:dyDescent="0.2">
      <c r="A3993" s="130">
        <v>511000</v>
      </c>
      <c r="B3993" s="128" t="s">
        <v>154</v>
      </c>
      <c r="C3993" s="138">
        <f t="shared" ref="C3993" si="521">C3994+C3995</f>
        <v>261000</v>
      </c>
      <c r="D3993" s="138">
        <f t="shared" ref="D3993" si="522">D3994+D3995</f>
        <v>0</v>
      </c>
    </row>
    <row r="3994" spans="1:4" s="167" customFormat="1" x14ac:dyDescent="0.2">
      <c r="A3994" s="120">
        <v>511300</v>
      </c>
      <c r="B3994" s="121" t="s">
        <v>157</v>
      </c>
      <c r="C3994" s="127">
        <v>260000</v>
      </c>
      <c r="D3994" s="127">
        <v>0</v>
      </c>
    </row>
    <row r="3995" spans="1:4" s="167" customFormat="1" x14ac:dyDescent="0.2">
      <c r="A3995" s="120">
        <v>511700</v>
      </c>
      <c r="B3995" s="121" t="s">
        <v>443</v>
      </c>
      <c r="C3995" s="127">
        <v>1000</v>
      </c>
      <c r="D3995" s="127">
        <v>0</v>
      </c>
    </row>
    <row r="3996" spans="1:4" s="170" customFormat="1" x14ac:dyDescent="0.2">
      <c r="A3996" s="130">
        <v>630000</v>
      </c>
      <c r="B3996" s="128" t="s">
        <v>194</v>
      </c>
      <c r="C3996" s="138">
        <f t="shared" ref="C3996:C3997" si="523">C3997</f>
        <v>39400</v>
      </c>
      <c r="D3996" s="138">
        <f t="shared" ref="D3996:D3997" si="524">D3997</f>
        <v>0</v>
      </c>
    </row>
    <row r="3997" spans="1:4" s="170" customFormat="1" ht="46.5" x14ac:dyDescent="0.2">
      <c r="A3997" s="130">
        <v>638000</v>
      </c>
      <c r="B3997" s="128" t="s">
        <v>127</v>
      </c>
      <c r="C3997" s="138">
        <f t="shared" si="523"/>
        <v>39400</v>
      </c>
      <c r="D3997" s="138">
        <f t="shared" si="524"/>
        <v>0</v>
      </c>
    </row>
    <row r="3998" spans="1:4" s="167" customFormat="1" x14ac:dyDescent="0.2">
      <c r="A3998" s="120">
        <v>638100</v>
      </c>
      <c r="B3998" s="121" t="s">
        <v>199</v>
      </c>
      <c r="C3998" s="127">
        <v>39400</v>
      </c>
      <c r="D3998" s="127">
        <v>0</v>
      </c>
    </row>
    <row r="3999" spans="1:4" s="171" customFormat="1" x14ac:dyDescent="0.2">
      <c r="A3999" s="161"/>
      <c r="B3999" s="162" t="s">
        <v>236</v>
      </c>
      <c r="C3999" s="163">
        <f>C3973+C3992+C3996</f>
        <v>2127100</v>
      </c>
      <c r="D3999" s="163">
        <f>D3973+D3992+D3996</f>
        <v>0</v>
      </c>
    </row>
    <row r="4000" spans="1:4" s="167" customFormat="1" x14ac:dyDescent="0.2">
      <c r="A4000" s="118"/>
      <c r="B4000" s="122"/>
      <c r="C4000" s="110"/>
      <c r="D4000" s="110"/>
    </row>
    <row r="4001" spans="1:4" s="167" customFormat="1" x14ac:dyDescent="0.2">
      <c r="A4001" s="118"/>
      <c r="B4001" s="122"/>
      <c r="C4001" s="110"/>
      <c r="D4001" s="110"/>
    </row>
    <row r="4002" spans="1:4" s="167" customFormat="1" x14ac:dyDescent="0.2">
      <c r="A4002" s="120" t="s">
        <v>689</v>
      </c>
      <c r="B4002" s="121"/>
      <c r="C4002" s="110"/>
      <c r="D4002" s="110"/>
    </row>
    <row r="4003" spans="1:4" s="167" customFormat="1" x14ac:dyDescent="0.2">
      <c r="A4003" s="120" t="s">
        <v>253</v>
      </c>
      <c r="B4003" s="121"/>
      <c r="C4003" s="110"/>
      <c r="D4003" s="110"/>
    </row>
    <row r="4004" spans="1:4" s="167" customFormat="1" x14ac:dyDescent="0.2">
      <c r="A4004" s="120" t="s">
        <v>401</v>
      </c>
      <c r="B4004" s="121"/>
      <c r="C4004" s="110"/>
      <c r="D4004" s="110"/>
    </row>
    <row r="4005" spans="1:4" s="167" customFormat="1" x14ac:dyDescent="0.2">
      <c r="A4005" s="120" t="s">
        <v>530</v>
      </c>
      <c r="B4005" s="121"/>
      <c r="C4005" s="110"/>
      <c r="D4005" s="110"/>
    </row>
    <row r="4006" spans="1:4" s="167" customFormat="1" x14ac:dyDescent="0.2">
      <c r="A4006" s="118"/>
      <c r="B4006" s="121"/>
      <c r="C4006" s="110"/>
      <c r="D4006" s="110"/>
    </row>
    <row r="4007" spans="1:4" s="170" customFormat="1" x14ac:dyDescent="0.2">
      <c r="A4007" s="130">
        <v>410000</v>
      </c>
      <c r="B4007" s="124" t="s">
        <v>87</v>
      </c>
      <c r="C4007" s="138">
        <f>C4008+C4013+C4028+C4026+0</f>
        <v>3829500</v>
      </c>
      <c r="D4007" s="138">
        <f>D4008+D4013+D4028+D4026+0</f>
        <v>0</v>
      </c>
    </row>
    <row r="4008" spans="1:4" s="170" customFormat="1" x14ac:dyDescent="0.2">
      <c r="A4008" s="130">
        <v>411000</v>
      </c>
      <c r="B4008" s="124" t="s">
        <v>204</v>
      </c>
      <c r="C4008" s="138">
        <f t="shared" ref="C4008" si="525">SUM(C4009:C4012)</f>
        <v>3352500</v>
      </c>
      <c r="D4008" s="138">
        <f t="shared" ref="D4008" si="526">SUM(D4009:D4012)</f>
        <v>0</v>
      </c>
    </row>
    <row r="4009" spans="1:4" s="167" customFormat="1" x14ac:dyDescent="0.2">
      <c r="A4009" s="120">
        <v>411100</v>
      </c>
      <c r="B4009" s="121" t="s">
        <v>88</v>
      </c>
      <c r="C4009" s="127">
        <v>3075000</v>
      </c>
      <c r="D4009" s="127">
        <v>0</v>
      </c>
    </row>
    <row r="4010" spans="1:4" s="167" customFormat="1" ht="46.5" x14ac:dyDescent="0.2">
      <c r="A4010" s="120">
        <v>411200</v>
      </c>
      <c r="B4010" s="121" t="s">
        <v>217</v>
      </c>
      <c r="C4010" s="127">
        <v>91500</v>
      </c>
      <c r="D4010" s="127">
        <v>0</v>
      </c>
    </row>
    <row r="4011" spans="1:4" s="167" customFormat="1" ht="46.5" x14ac:dyDescent="0.2">
      <c r="A4011" s="120">
        <v>411300</v>
      </c>
      <c r="B4011" s="121" t="s">
        <v>89</v>
      </c>
      <c r="C4011" s="127">
        <v>141000</v>
      </c>
      <c r="D4011" s="127">
        <v>0</v>
      </c>
    </row>
    <row r="4012" spans="1:4" s="167" customFormat="1" x14ac:dyDescent="0.2">
      <c r="A4012" s="120">
        <v>411400</v>
      </c>
      <c r="B4012" s="121" t="s">
        <v>90</v>
      </c>
      <c r="C4012" s="127">
        <v>45000</v>
      </c>
      <c r="D4012" s="127">
        <v>0</v>
      </c>
    </row>
    <row r="4013" spans="1:4" s="170" customFormat="1" x14ac:dyDescent="0.2">
      <c r="A4013" s="130">
        <v>412000</v>
      </c>
      <c r="B4013" s="128" t="s">
        <v>209</v>
      </c>
      <c r="C4013" s="138">
        <f>SUM(C4014:C4025)</f>
        <v>403000</v>
      </c>
      <c r="D4013" s="138">
        <f>SUM(D4014:D4025)</f>
        <v>0</v>
      </c>
    </row>
    <row r="4014" spans="1:4" s="167" customFormat="1" x14ac:dyDescent="0.2">
      <c r="A4014" s="141">
        <v>412100</v>
      </c>
      <c r="B4014" s="121" t="s">
        <v>91</v>
      </c>
      <c r="C4014" s="127">
        <v>11000</v>
      </c>
      <c r="D4014" s="127">
        <v>0</v>
      </c>
    </row>
    <row r="4015" spans="1:4" s="167" customFormat="1" ht="46.5" x14ac:dyDescent="0.2">
      <c r="A4015" s="120">
        <v>412200</v>
      </c>
      <c r="B4015" s="121" t="s">
        <v>218</v>
      </c>
      <c r="C4015" s="127">
        <v>61000</v>
      </c>
      <c r="D4015" s="127">
        <v>0</v>
      </c>
    </row>
    <row r="4016" spans="1:4" s="167" customFormat="1" x14ac:dyDescent="0.2">
      <c r="A4016" s="120">
        <v>412300</v>
      </c>
      <c r="B4016" s="121" t="s">
        <v>92</v>
      </c>
      <c r="C4016" s="127">
        <v>39000</v>
      </c>
      <c r="D4016" s="127">
        <v>0</v>
      </c>
    </row>
    <row r="4017" spans="1:4" s="167" customFormat="1" x14ac:dyDescent="0.2">
      <c r="A4017" s="120">
        <v>412500</v>
      </c>
      <c r="B4017" s="121" t="s">
        <v>94</v>
      </c>
      <c r="C4017" s="127">
        <v>27000</v>
      </c>
      <c r="D4017" s="127">
        <v>0</v>
      </c>
    </row>
    <row r="4018" spans="1:4" s="167" customFormat="1" x14ac:dyDescent="0.2">
      <c r="A4018" s="120">
        <v>412600</v>
      </c>
      <c r="B4018" s="121" t="s">
        <v>219</v>
      </c>
      <c r="C4018" s="127">
        <v>20000</v>
      </c>
      <c r="D4018" s="127">
        <v>0</v>
      </c>
    </row>
    <row r="4019" spans="1:4" s="167" customFormat="1" x14ac:dyDescent="0.2">
      <c r="A4019" s="120">
        <v>412700</v>
      </c>
      <c r="B4019" s="121" t="s">
        <v>206</v>
      </c>
      <c r="C4019" s="127">
        <v>142000</v>
      </c>
      <c r="D4019" s="127">
        <v>0</v>
      </c>
    </row>
    <row r="4020" spans="1:4" s="167" customFormat="1" x14ac:dyDescent="0.2">
      <c r="A4020" s="120">
        <v>412900</v>
      </c>
      <c r="B4020" s="129" t="s">
        <v>531</v>
      </c>
      <c r="C4020" s="127">
        <v>16000.000000000004</v>
      </c>
      <c r="D4020" s="127">
        <v>0</v>
      </c>
    </row>
    <row r="4021" spans="1:4" s="167" customFormat="1" x14ac:dyDescent="0.2">
      <c r="A4021" s="120">
        <v>412900</v>
      </c>
      <c r="B4021" s="129" t="s">
        <v>299</v>
      </c>
      <c r="C4021" s="127">
        <v>44000</v>
      </c>
      <c r="D4021" s="127">
        <v>0</v>
      </c>
    </row>
    <row r="4022" spans="1:4" s="167" customFormat="1" x14ac:dyDescent="0.2">
      <c r="A4022" s="120">
        <v>412900</v>
      </c>
      <c r="B4022" s="129" t="s">
        <v>316</v>
      </c>
      <c r="C4022" s="127">
        <v>21500</v>
      </c>
      <c r="D4022" s="127">
        <v>0</v>
      </c>
    </row>
    <row r="4023" spans="1:4" s="167" customFormat="1" ht="46.5" x14ac:dyDescent="0.2">
      <c r="A4023" s="120">
        <v>412900</v>
      </c>
      <c r="B4023" s="129" t="s">
        <v>317</v>
      </c>
      <c r="C4023" s="127">
        <v>4500</v>
      </c>
      <c r="D4023" s="127">
        <v>0</v>
      </c>
    </row>
    <row r="4024" spans="1:4" s="167" customFormat="1" ht="46.5" x14ac:dyDescent="0.2">
      <c r="A4024" s="120">
        <v>412900</v>
      </c>
      <c r="B4024" s="129" t="s">
        <v>318</v>
      </c>
      <c r="C4024" s="127">
        <v>2000</v>
      </c>
      <c r="D4024" s="127">
        <v>0</v>
      </c>
    </row>
    <row r="4025" spans="1:4" s="167" customFormat="1" x14ac:dyDescent="0.2">
      <c r="A4025" s="120">
        <v>412900</v>
      </c>
      <c r="B4025" s="129" t="s">
        <v>301</v>
      </c>
      <c r="C4025" s="127">
        <v>15000</v>
      </c>
      <c r="D4025" s="127">
        <v>0</v>
      </c>
    </row>
    <row r="4026" spans="1:4" s="170" customFormat="1" x14ac:dyDescent="0.2">
      <c r="A4026" s="130">
        <v>415000</v>
      </c>
      <c r="B4026" s="123" t="s">
        <v>50</v>
      </c>
      <c r="C4026" s="138">
        <f>C4027</f>
        <v>1000</v>
      </c>
      <c r="D4026" s="138">
        <f>D4027</f>
        <v>0</v>
      </c>
    </row>
    <row r="4027" spans="1:4" s="167" customFormat="1" x14ac:dyDescent="0.2">
      <c r="A4027" s="120">
        <v>415200</v>
      </c>
      <c r="B4027" s="121" t="s">
        <v>66</v>
      </c>
      <c r="C4027" s="127">
        <v>1000</v>
      </c>
      <c r="D4027" s="127">
        <v>0</v>
      </c>
    </row>
    <row r="4028" spans="1:4" s="170" customFormat="1" ht="46.5" x14ac:dyDescent="0.2">
      <c r="A4028" s="130">
        <v>418000</v>
      </c>
      <c r="B4028" s="128" t="s">
        <v>213</v>
      </c>
      <c r="C4028" s="138">
        <f>C4030+0+C4029</f>
        <v>73000</v>
      </c>
      <c r="D4028" s="138">
        <f>D4030+0+D4029</f>
        <v>0</v>
      </c>
    </row>
    <row r="4029" spans="1:4" s="167" customFormat="1" x14ac:dyDescent="0.2">
      <c r="A4029" s="141">
        <v>418200</v>
      </c>
      <c r="B4029" s="121" t="s">
        <v>147</v>
      </c>
      <c r="C4029" s="127">
        <v>54000</v>
      </c>
      <c r="D4029" s="127">
        <v>0</v>
      </c>
    </row>
    <row r="4030" spans="1:4" s="167" customFormat="1" x14ac:dyDescent="0.2">
      <c r="A4030" s="120">
        <v>418400</v>
      </c>
      <c r="B4030" s="121" t="s">
        <v>148</v>
      </c>
      <c r="C4030" s="127">
        <v>19000</v>
      </c>
      <c r="D4030" s="127">
        <v>0</v>
      </c>
    </row>
    <row r="4031" spans="1:4" s="170" customFormat="1" x14ac:dyDescent="0.2">
      <c r="A4031" s="130">
        <v>510000</v>
      </c>
      <c r="B4031" s="128" t="s">
        <v>153</v>
      </c>
      <c r="C4031" s="138">
        <f>C4032+C4034+C4036</f>
        <v>574000</v>
      </c>
      <c r="D4031" s="138">
        <f>D4032+D4034+D4036</f>
        <v>0</v>
      </c>
    </row>
    <row r="4032" spans="1:4" s="170" customFormat="1" x14ac:dyDescent="0.2">
      <c r="A4032" s="130">
        <v>511000</v>
      </c>
      <c r="B4032" s="128" t="s">
        <v>154</v>
      </c>
      <c r="C4032" s="138">
        <f>C4033+0</f>
        <v>271000</v>
      </c>
      <c r="D4032" s="138">
        <f>D4033+0</f>
        <v>0</v>
      </c>
    </row>
    <row r="4033" spans="1:4" s="167" customFormat="1" x14ac:dyDescent="0.2">
      <c r="A4033" s="120">
        <v>511300</v>
      </c>
      <c r="B4033" s="121" t="s">
        <v>157</v>
      </c>
      <c r="C4033" s="127">
        <v>271000</v>
      </c>
      <c r="D4033" s="127">
        <v>0</v>
      </c>
    </row>
    <row r="4034" spans="1:4" s="170" customFormat="1" ht="46.5" x14ac:dyDescent="0.2">
      <c r="A4034" s="130">
        <v>516000</v>
      </c>
      <c r="B4034" s="128" t="s">
        <v>164</v>
      </c>
      <c r="C4034" s="138">
        <f>C4035</f>
        <v>197000.00000000003</v>
      </c>
      <c r="D4034" s="138">
        <f>D4035</f>
        <v>0</v>
      </c>
    </row>
    <row r="4035" spans="1:4" s="167" customFormat="1" ht="46.5" x14ac:dyDescent="0.2">
      <c r="A4035" s="120">
        <v>516100</v>
      </c>
      <c r="B4035" s="121" t="s">
        <v>164</v>
      </c>
      <c r="C4035" s="127">
        <v>197000.00000000003</v>
      </c>
      <c r="D4035" s="127">
        <v>0</v>
      </c>
    </row>
    <row r="4036" spans="1:4" s="170" customFormat="1" ht="46.5" x14ac:dyDescent="0.2">
      <c r="A4036" s="172">
        <v>518000</v>
      </c>
      <c r="B4036" s="128" t="s">
        <v>165</v>
      </c>
      <c r="C4036" s="138">
        <f>C4037</f>
        <v>106000</v>
      </c>
      <c r="D4036" s="138">
        <f>D4037</f>
        <v>0</v>
      </c>
    </row>
    <row r="4037" spans="1:4" s="167" customFormat="1" x14ac:dyDescent="0.2">
      <c r="A4037" s="154">
        <v>518100</v>
      </c>
      <c r="B4037" s="121" t="s">
        <v>165</v>
      </c>
      <c r="C4037" s="127">
        <v>106000</v>
      </c>
      <c r="D4037" s="127">
        <v>0</v>
      </c>
    </row>
    <row r="4038" spans="1:4" s="170" customFormat="1" x14ac:dyDescent="0.2">
      <c r="A4038" s="130">
        <v>630000</v>
      </c>
      <c r="B4038" s="128" t="s">
        <v>194</v>
      </c>
      <c r="C4038" s="138">
        <f t="shared" ref="C4038" si="527">C4041+C4039</f>
        <v>125000</v>
      </c>
      <c r="D4038" s="138">
        <f t="shared" ref="D4038" si="528">D4041+D4039</f>
        <v>0</v>
      </c>
    </row>
    <row r="4039" spans="1:4" s="170" customFormat="1" x14ac:dyDescent="0.2">
      <c r="A4039" s="130">
        <v>631000</v>
      </c>
      <c r="B4039" s="128" t="s">
        <v>126</v>
      </c>
      <c r="C4039" s="138">
        <f>C4040</f>
        <v>3000</v>
      </c>
      <c r="D4039" s="138">
        <f>D4040</f>
        <v>0</v>
      </c>
    </row>
    <row r="4040" spans="1:4" s="167" customFormat="1" x14ac:dyDescent="0.2">
      <c r="A4040" s="120">
        <v>631900</v>
      </c>
      <c r="B4040" s="121" t="s">
        <v>341</v>
      </c>
      <c r="C4040" s="127">
        <v>3000</v>
      </c>
      <c r="D4040" s="127">
        <v>0</v>
      </c>
    </row>
    <row r="4041" spans="1:4" s="170" customFormat="1" ht="46.5" x14ac:dyDescent="0.2">
      <c r="A4041" s="130">
        <v>638000</v>
      </c>
      <c r="B4041" s="128" t="s">
        <v>127</v>
      </c>
      <c r="C4041" s="138">
        <f>C4042</f>
        <v>122000</v>
      </c>
      <c r="D4041" s="138">
        <f>D4042</f>
        <v>0</v>
      </c>
    </row>
    <row r="4042" spans="1:4" s="167" customFormat="1" x14ac:dyDescent="0.2">
      <c r="A4042" s="120">
        <v>638100</v>
      </c>
      <c r="B4042" s="121" t="s">
        <v>199</v>
      </c>
      <c r="C4042" s="127">
        <v>122000</v>
      </c>
      <c r="D4042" s="127">
        <v>0</v>
      </c>
    </row>
    <row r="4043" spans="1:4" s="167" customFormat="1" x14ac:dyDescent="0.2">
      <c r="A4043" s="142"/>
      <c r="B4043" s="133" t="s">
        <v>236</v>
      </c>
      <c r="C4043" s="140">
        <f>C4007+C4031+C4038+0</f>
        <v>4528500</v>
      </c>
      <c r="D4043" s="140">
        <f>D4007+D4031+D4038+0</f>
        <v>0</v>
      </c>
    </row>
    <row r="4044" spans="1:4" s="167" customFormat="1" x14ac:dyDescent="0.2">
      <c r="A4044" s="118"/>
      <c r="B4044" s="122"/>
      <c r="C4044" s="110"/>
      <c r="D4044" s="110"/>
    </row>
    <row r="4045" spans="1:4" s="167" customFormat="1" x14ac:dyDescent="0.2">
      <c r="A4045" s="118"/>
      <c r="B4045" s="122"/>
      <c r="C4045" s="110"/>
      <c r="D4045" s="110"/>
    </row>
    <row r="4046" spans="1:4" s="167" customFormat="1" x14ac:dyDescent="0.2">
      <c r="A4046" s="120" t="s">
        <v>690</v>
      </c>
      <c r="B4046" s="121"/>
      <c r="C4046" s="110"/>
      <c r="D4046" s="110"/>
    </row>
    <row r="4047" spans="1:4" s="167" customFormat="1" x14ac:dyDescent="0.2">
      <c r="A4047" s="120" t="s">
        <v>253</v>
      </c>
      <c r="B4047" s="121"/>
      <c r="C4047" s="110"/>
      <c r="D4047" s="110"/>
    </row>
    <row r="4048" spans="1:4" s="167" customFormat="1" x14ac:dyDescent="0.2">
      <c r="A4048" s="120" t="s">
        <v>402</v>
      </c>
      <c r="B4048" s="121"/>
      <c r="C4048" s="110"/>
      <c r="D4048" s="110"/>
    </row>
    <row r="4049" spans="1:4" s="167" customFormat="1" x14ac:dyDescent="0.2">
      <c r="A4049" s="120" t="s">
        <v>530</v>
      </c>
      <c r="B4049" s="121"/>
      <c r="C4049" s="110"/>
      <c r="D4049" s="110"/>
    </row>
    <row r="4050" spans="1:4" s="167" customFormat="1" x14ac:dyDescent="0.2">
      <c r="A4050" s="118"/>
      <c r="B4050" s="121"/>
      <c r="C4050" s="110"/>
      <c r="D4050" s="110"/>
    </row>
    <row r="4051" spans="1:4" s="170" customFormat="1" x14ac:dyDescent="0.2">
      <c r="A4051" s="130">
        <v>410000</v>
      </c>
      <c r="B4051" s="124" t="s">
        <v>87</v>
      </c>
      <c r="C4051" s="138">
        <f t="shared" ref="C4051" si="529">C4052+C4057+C4070</f>
        <v>8109500</v>
      </c>
      <c r="D4051" s="138">
        <f t="shared" ref="D4051" si="530">D4052+D4057+D4070</f>
        <v>0</v>
      </c>
    </row>
    <row r="4052" spans="1:4" s="170" customFormat="1" x14ac:dyDescent="0.2">
      <c r="A4052" s="130">
        <v>411000</v>
      </c>
      <c r="B4052" s="124" t="s">
        <v>204</v>
      </c>
      <c r="C4052" s="138">
        <f t="shared" ref="C4052" si="531">SUM(C4053:C4056)</f>
        <v>7172600</v>
      </c>
      <c r="D4052" s="138">
        <f t="shared" ref="D4052" si="532">SUM(D4053:D4056)</f>
        <v>0</v>
      </c>
    </row>
    <row r="4053" spans="1:4" s="167" customFormat="1" x14ac:dyDescent="0.2">
      <c r="A4053" s="120">
        <v>411100</v>
      </c>
      <c r="B4053" s="121" t="s">
        <v>88</v>
      </c>
      <c r="C4053" s="127">
        <v>6902300</v>
      </c>
      <c r="D4053" s="127">
        <v>0</v>
      </c>
    </row>
    <row r="4054" spans="1:4" s="167" customFormat="1" ht="46.5" x14ac:dyDescent="0.2">
      <c r="A4054" s="120">
        <v>411200</v>
      </c>
      <c r="B4054" s="121" t="s">
        <v>217</v>
      </c>
      <c r="C4054" s="127">
        <v>85300</v>
      </c>
      <c r="D4054" s="127">
        <v>0</v>
      </c>
    </row>
    <row r="4055" spans="1:4" s="167" customFormat="1" ht="46.5" x14ac:dyDescent="0.2">
      <c r="A4055" s="141">
        <v>411300</v>
      </c>
      <c r="B4055" s="121" t="s">
        <v>89</v>
      </c>
      <c r="C4055" s="127">
        <v>120000</v>
      </c>
      <c r="D4055" s="127">
        <v>0</v>
      </c>
    </row>
    <row r="4056" spans="1:4" s="167" customFormat="1" x14ac:dyDescent="0.2">
      <c r="A4056" s="120">
        <v>411400</v>
      </c>
      <c r="B4056" s="121" t="s">
        <v>90</v>
      </c>
      <c r="C4056" s="127">
        <v>65000</v>
      </c>
      <c r="D4056" s="127">
        <v>0</v>
      </c>
    </row>
    <row r="4057" spans="1:4" s="170" customFormat="1" x14ac:dyDescent="0.2">
      <c r="A4057" s="130">
        <v>412000</v>
      </c>
      <c r="B4057" s="128" t="s">
        <v>209</v>
      </c>
      <c r="C4057" s="138">
        <f>SUM(C4058:C4069)</f>
        <v>934900</v>
      </c>
      <c r="D4057" s="138">
        <f>SUM(D4058:D4069)</f>
        <v>0</v>
      </c>
    </row>
    <row r="4058" spans="1:4" s="167" customFormat="1" ht="46.5" x14ac:dyDescent="0.2">
      <c r="A4058" s="120">
        <v>412200</v>
      </c>
      <c r="B4058" s="121" t="s">
        <v>218</v>
      </c>
      <c r="C4058" s="127">
        <v>400000</v>
      </c>
      <c r="D4058" s="127">
        <v>0</v>
      </c>
    </row>
    <row r="4059" spans="1:4" s="167" customFormat="1" x14ac:dyDescent="0.2">
      <c r="A4059" s="120">
        <v>412300</v>
      </c>
      <c r="B4059" s="121" t="s">
        <v>92</v>
      </c>
      <c r="C4059" s="127">
        <v>44400</v>
      </c>
      <c r="D4059" s="127">
        <v>0</v>
      </c>
    </row>
    <row r="4060" spans="1:4" s="167" customFormat="1" x14ac:dyDescent="0.2">
      <c r="A4060" s="120">
        <v>412400</v>
      </c>
      <c r="B4060" s="121" t="s">
        <v>93</v>
      </c>
      <c r="C4060" s="127">
        <v>140000</v>
      </c>
      <c r="D4060" s="127">
        <v>0</v>
      </c>
    </row>
    <row r="4061" spans="1:4" s="167" customFormat="1" x14ac:dyDescent="0.2">
      <c r="A4061" s="120">
        <v>412500</v>
      </c>
      <c r="B4061" s="121" t="s">
        <v>94</v>
      </c>
      <c r="C4061" s="127">
        <v>35000</v>
      </c>
      <c r="D4061" s="127">
        <v>0</v>
      </c>
    </row>
    <row r="4062" spans="1:4" s="167" customFormat="1" x14ac:dyDescent="0.2">
      <c r="A4062" s="120">
        <v>412600</v>
      </c>
      <c r="B4062" s="121" t="s">
        <v>219</v>
      </c>
      <c r="C4062" s="127">
        <v>46000</v>
      </c>
      <c r="D4062" s="127">
        <v>0</v>
      </c>
    </row>
    <row r="4063" spans="1:4" s="167" customFormat="1" x14ac:dyDescent="0.2">
      <c r="A4063" s="120">
        <v>412700</v>
      </c>
      <c r="B4063" s="121" t="s">
        <v>206</v>
      </c>
      <c r="C4063" s="127">
        <v>25700</v>
      </c>
      <c r="D4063" s="127">
        <v>0</v>
      </c>
    </row>
    <row r="4064" spans="1:4" s="167" customFormat="1" ht="46.5" x14ac:dyDescent="0.2">
      <c r="A4064" s="120">
        <v>412800</v>
      </c>
      <c r="B4064" s="121" t="s">
        <v>220</v>
      </c>
      <c r="C4064" s="127">
        <v>8200</v>
      </c>
      <c r="D4064" s="127">
        <v>0</v>
      </c>
    </row>
    <row r="4065" spans="1:4" s="167" customFormat="1" x14ac:dyDescent="0.2">
      <c r="A4065" s="120">
        <v>412900</v>
      </c>
      <c r="B4065" s="129" t="s">
        <v>531</v>
      </c>
      <c r="C4065" s="127">
        <v>10000</v>
      </c>
      <c r="D4065" s="127">
        <v>0</v>
      </c>
    </row>
    <row r="4066" spans="1:4" s="167" customFormat="1" x14ac:dyDescent="0.2">
      <c r="A4066" s="120">
        <v>412900</v>
      </c>
      <c r="B4066" s="129" t="s">
        <v>299</v>
      </c>
      <c r="C4066" s="127">
        <v>100000</v>
      </c>
      <c r="D4066" s="127">
        <v>0</v>
      </c>
    </row>
    <row r="4067" spans="1:4" s="167" customFormat="1" x14ac:dyDescent="0.2">
      <c r="A4067" s="120">
        <v>412900</v>
      </c>
      <c r="B4067" s="129" t="s">
        <v>316</v>
      </c>
      <c r="C4067" s="127">
        <v>2000</v>
      </c>
      <c r="D4067" s="127">
        <v>0</v>
      </c>
    </row>
    <row r="4068" spans="1:4" s="167" customFormat="1" ht="46.5" x14ac:dyDescent="0.2">
      <c r="A4068" s="120">
        <v>412900</v>
      </c>
      <c r="B4068" s="129" t="s">
        <v>317</v>
      </c>
      <c r="C4068" s="127">
        <v>3600</v>
      </c>
      <c r="D4068" s="127">
        <v>0</v>
      </c>
    </row>
    <row r="4069" spans="1:4" s="167" customFormat="1" x14ac:dyDescent="0.2">
      <c r="A4069" s="120">
        <v>412900</v>
      </c>
      <c r="B4069" s="129" t="s">
        <v>301</v>
      </c>
      <c r="C4069" s="127">
        <v>120000</v>
      </c>
      <c r="D4069" s="127">
        <v>0</v>
      </c>
    </row>
    <row r="4070" spans="1:4" s="170" customFormat="1" x14ac:dyDescent="0.2">
      <c r="A4070" s="130">
        <v>419000</v>
      </c>
      <c r="B4070" s="128" t="s">
        <v>214</v>
      </c>
      <c r="C4070" s="138">
        <f>C4071</f>
        <v>2000</v>
      </c>
      <c r="D4070" s="138">
        <f>D4071</f>
        <v>0</v>
      </c>
    </row>
    <row r="4071" spans="1:4" s="167" customFormat="1" x14ac:dyDescent="0.2">
      <c r="A4071" s="141">
        <v>419100</v>
      </c>
      <c r="B4071" s="121" t="s">
        <v>214</v>
      </c>
      <c r="C4071" s="127">
        <v>2000</v>
      </c>
      <c r="D4071" s="127">
        <v>0</v>
      </c>
    </row>
    <row r="4072" spans="1:4" s="170" customFormat="1" x14ac:dyDescent="0.2">
      <c r="A4072" s="130">
        <v>510000</v>
      </c>
      <c r="B4072" s="128" t="s">
        <v>153</v>
      </c>
      <c r="C4072" s="138">
        <f>C4073+C4075</f>
        <v>415000</v>
      </c>
      <c r="D4072" s="138">
        <f>D4073+D4075</f>
        <v>0</v>
      </c>
    </row>
    <row r="4073" spans="1:4" s="170" customFormat="1" x14ac:dyDescent="0.2">
      <c r="A4073" s="130">
        <v>511000</v>
      </c>
      <c r="B4073" s="128" t="s">
        <v>154</v>
      </c>
      <c r="C4073" s="138">
        <f>C4074+0+0</f>
        <v>15000</v>
      </c>
      <c r="D4073" s="138">
        <f>D4074+0+0</f>
        <v>0</v>
      </c>
    </row>
    <row r="4074" spans="1:4" s="167" customFormat="1" x14ac:dyDescent="0.2">
      <c r="A4074" s="120">
        <v>511300</v>
      </c>
      <c r="B4074" s="121" t="s">
        <v>157</v>
      </c>
      <c r="C4074" s="127">
        <v>15000</v>
      </c>
      <c r="D4074" s="127">
        <v>0</v>
      </c>
    </row>
    <row r="4075" spans="1:4" s="170" customFormat="1" ht="46.5" x14ac:dyDescent="0.2">
      <c r="A4075" s="130">
        <v>516000</v>
      </c>
      <c r="B4075" s="128" t="s">
        <v>164</v>
      </c>
      <c r="C4075" s="138">
        <f>C4076</f>
        <v>400000</v>
      </c>
      <c r="D4075" s="138">
        <f>D4076</f>
        <v>0</v>
      </c>
    </row>
    <row r="4076" spans="1:4" s="167" customFormat="1" ht="46.5" x14ac:dyDescent="0.2">
      <c r="A4076" s="120">
        <v>516100</v>
      </c>
      <c r="B4076" s="121" t="s">
        <v>164</v>
      </c>
      <c r="C4076" s="127">
        <v>400000</v>
      </c>
      <c r="D4076" s="127">
        <v>0</v>
      </c>
    </row>
    <row r="4077" spans="1:4" s="167" customFormat="1" x14ac:dyDescent="0.2">
      <c r="A4077" s="130">
        <v>630000</v>
      </c>
      <c r="B4077" s="128" t="s">
        <v>194</v>
      </c>
      <c r="C4077" s="138">
        <f>0+C4078</f>
        <v>260000</v>
      </c>
      <c r="D4077" s="138">
        <f>0+D4078</f>
        <v>0</v>
      </c>
    </row>
    <row r="4078" spans="1:4" s="170" customFormat="1" ht="46.5" x14ac:dyDescent="0.2">
      <c r="A4078" s="130">
        <v>638000</v>
      </c>
      <c r="B4078" s="128" t="s">
        <v>127</v>
      </c>
      <c r="C4078" s="138">
        <f>C4079</f>
        <v>260000</v>
      </c>
      <c r="D4078" s="138">
        <f>D4079</f>
        <v>0</v>
      </c>
    </row>
    <row r="4079" spans="1:4" s="167" customFormat="1" x14ac:dyDescent="0.2">
      <c r="A4079" s="120">
        <v>638100</v>
      </c>
      <c r="B4079" s="121" t="s">
        <v>199</v>
      </c>
      <c r="C4079" s="127">
        <v>260000</v>
      </c>
      <c r="D4079" s="127">
        <v>0</v>
      </c>
    </row>
    <row r="4080" spans="1:4" s="173" customFormat="1" ht="22.5" x14ac:dyDescent="0.2">
      <c r="A4080" s="161"/>
      <c r="B4080" s="162" t="s">
        <v>236</v>
      </c>
      <c r="C4080" s="163">
        <f>C4051+C4072+C4077</f>
        <v>8784500</v>
      </c>
      <c r="D4080" s="163">
        <f>D4051+D4072+D4077</f>
        <v>0</v>
      </c>
    </row>
    <row r="4081" spans="1:4" s="167" customFormat="1" x14ac:dyDescent="0.2">
      <c r="A4081" s="118"/>
      <c r="B4081" s="122"/>
      <c r="C4081" s="110"/>
      <c r="D4081" s="110"/>
    </row>
    <row r="4082" spans="1:4" s="167" customFormat="1" x14ac:dyDescent="0.2">
      <c r="A4082" s="118"/>
      <c r="B4082" s="122"/>
      <c r="C4082" s="110"/>
      <c r="D4082" s="110"/>
    </row>
    <row r="4083" spans="1:4" s="97" customFormat="1" x14ac:dyDescent="0.2">
      <c r="A4083" s="120" t="s">
        <v>691</v>
      </c>
      <c r="B4083" s="128"/>
      <c r="C4083" s="137"/>
      <c r="D4083" s="137"/>
    </row>
    <row r="4084" spans="1:4" s="97" customFormat="1" x14ac:dyDescent="0.2">
      <c r="A4084" s="120" t="s">
        <v>254</v>
      </c>
      <c r="B4084" s="128"/>
      <c r="C4084" s="137"/>
      <c r="D4084" s="137"/>
    </row>
    <row r="4085" spans="1:4" s="97" customFormat="1" x14ac:dyDescent="0.2">
      <c r="A4085" s="120" t="s">
        <v>378</v>
      </c>
      <c r="B4085" s="128"/>
      <c r="C4085" s="137"/>
      <c r="D4085" s="137"/>
    </row>
    <row r="4086" spans="1:4" s="97" customFormat="1" x14ac:dyDescent="0.2">
      <c r="A4086" s="120" t="s">
        <v>530</v>
      </c>
      <c r="B4086" s="128"/>
      <c r="C4086" s="137"/>
      <c r="D4086" s="137"/>
    </row>
    <row r="4087" spans="1:4" s="97" customFormat="1" x14ac:dyDescent="0.2">
      <c r="A4087" s="120"/>
      <c r="B4087" s="122"/>
      <c r="C4087" s="110"/>
      <c r="D4087" s="110"/>
    </row>
    <row r="4088" spans="1:4" s="97" customFormat="1" x14ac:dyDescent="0.2">
      <c r="A4088" s="130">
        <v>410000</v>
      </c>
      <c r="B4088" s="124" t="s">
        <v>87</v>
      </c>
      <c r="C4088" s="138">
        <f>C4089+C4094+C4108+C4112+0+0+C4114+C4116</f>
        <v>5654100</v>
      </c>
      <c r="D4088" s="138">
        <f>D4089+D4094+D4108+D4112+0+0+D4114+D4116</f>
        <v>0</v>
      </c>
    </row>
    <row r="4089" spans="1:4" s="97" customFormat="1" x14ac:dyDescent="0.2">
      <c r="A4089" s="130">
        <v>411000</v>
      </c>
      <c r="B4089" s="124" t="s">
        <v>204</v>
      </c>
      <c r="C4089" s="138">
        <f t="shared" ref="C4089" si="533">SUM(C4090:C4093)</f>
        <v>2593000</v>
      </c>
      <c r="D4089" s="138">
        <f t="shared" ref="D4089" si="534">SUM(D4090:D4093)</f>
        <v>0</v>
      </c>
    </row>
    <row r="4090" spans="1:4" s="97" customFormat="1" x14ac:dyDescent="0.2">
      <c r="A4090" s="120">
        <v>411100</v>
      </c>
      <c r="B4090" s="121" t="s">
        <v>88</v>
      </c>
      <c r="C4090" s="127">
        <v>2340000</v>
      </c>
      <c r="D4090" s="127">
        <v>0</v>
      </c>
    </row>
    <row r="4091" spans="1:4" s="97" customFormat="1" ht="46.5" x14ac:dyDescent="0.2">
      <c r="A4091" s="120">
        <v>411200</v>
      </c>
      <c r="B4091" s="121" t="s">
        <v>217</v>
      </c>
      <c r="C4091" s="127">
        <v>70000</v>
      </c>
      <c r="D4091" s="127">
        <v>0</v>
      </c>
    </row>
    <row r="4092" spans="1:4" s="97" customFormat="1" ht="46.5" x14ac:dyDescent="0.2">
      <c r="A4092" s="120">
        <v>411300</v>
      </c>
      <c r="B4092" s="121" t="s">
        <v>89</v>
      </c>
      <c r="C4092" s="127">
        <v>153000</v>
      </c>
      <c r="D4092" s="127">
        <v>0</v>
      </c>
    </row>
    <row r="4093" spans="1:4" s="97" customFormat="1" x14ac:dyDescent="0.2">
      <c r="A4093" s="120">
        <v>411400</v>
      </c>
      <c r="B4093" s="121" t="s">
        <v>90</v>
      </c>
      <c r="C4093" s="127">
        <v>30000</v>
      </c>
      <c r="D4093" s="127">
        <v>0</v>
      </c>
    </row>
    <row r="4094" spans="1:4" s="97" customFormat="1" x14ac:dyDescent="0.2">
      <c r="A4094" s="130">
        <v>412000</v>
      </c>
      <c r="B4094" s="128" t="s">
        <v>209</v>
      </c>
      <c r="C4094" s="138">
        <f>SUM(C4095:C4107)</f>
        <v>1027000.0000000003</v>
      </c>
      <c r="D4094" s="138">
        <f>SUM(D4095:D4107)</f>
        <v>0</v>
      </c>
    </row>
    <row r="4095" spans="1:4" s="97" customFormat="1" ht="46.5" x14ac:dyDescent="0.2">
      <c r="A4095" s="120">
        <v>412200</v>
      </c>
      <c r="B4095" s="121" t="s">
        <v>218</v>
      </c>
      <c r="C4095" s="127">
        <v>36000</v>
      </c>
      <c r="D4095" s="127">
        <v>0</v>
      </c>
    </row>
    <row r="4096" spans="1:4" s="97" customFormat="1" x14ac:dyDescent="0.2">
      <c r="A4096" s="120">
        <v>412300</v>
      </c>
      <c r="B4096" s="121" t="s">
        <v>92</v>
      </c>
      <c r="C4096" s="127">
        <v>22000</v>
      </c>
      <c r="D4096" s="127">
        <v>0</v>
      </c>
    </row>
    <row r="4097" spans="1:4" s="97" customFormat="1" x14ac:dyDescent="0.2">
      <c r="A4097" s="120">
        <v>412500</v>
      </c>
      <c r="B4097" s="121" t="s">
        <v>94</v>
      </c>
      <c r="C4097" s="127">
        <v>60000</v>
      </c>
      <c r="D4097" s="127">
        <v>0</v>
      </c>
    </row>
    <row r="4098" spans="1:4" s="97" customFormat="1" x14ac:dyDescent="0.2">
      <c r="A4098" s="120">
        <v>412600</v>
      </c>
      <c r="B4098" s="121" t="s">
        <v>219</v>
      </c>
      <c r="C4098" s="127">
        <v>141000.00000000035</v>
      </c>
      <c r="D4098" s="127">
        <v>0</v>
      </c>
    </row>
    <row r="4099" spans="1:4" s="97" customFormat="1" x14ac:dyDescent="0.2">
      <c r="A4099" s="120">
        <v>412700</v>
      </c>
      <c r="B4099" s="121" t="s">
        <v>206</v>
      </c>
      <c r="C4099" s="127">
        <v>80000</v>
      </c>
      <c r="D4099" s="127">
        <v>0</v>
      </c>
    </row>
    <row r="4100" spans="1:4" s="97" customFormat="1" x14ac:dyDescent="0.2">
      <c r="A4100" s="120">
        <v>412700</v>
      </c>
      <c r="B4100" s="121" t="s">
        <v>509</v>
      </c>
      <c r="C4100" s="127">
        <v>500000</v>
      </c>
      <c r="D4100" s="127">
        <v>0</v>
      </c>
    </row>
    <row r="4101" spans="1:4" s="97" customFormat="1" x14ac:dyDescent="0.2">
      <c r="A4101" s="120">
        <v>412900</v>
      </c>
      <c r="B4101" s="129" t="s">
        <v>531</v>
      </c>
      <c r="C4101" s="127">
        <v>2000</v>
      </c>
      <c r="D4101" s="127">
        <v>0</v>
      </c>
    </row>
    <row r="4102" spans="1:4" s="97" customFormat="1" x14ac:dyDescent="0.2">
      <c r="A4102" s="120">
        <v>412900</v>
      </c>
      <c r="B4102" s="129" t="s">
        <v>299</v>
      </c>
      <c r="C4102" s="127">
        <v>125000</v>
      </c>
      <c r="D4102" s="127">
        <v>0</v>
      </c>
    </row>
    <row r="4103" spans="1:4" s="97" customFormat="1" x14ac:dyDescent="0.2">
      <c r="A4103" s="120">
        <v>412900</v>
      </c>
      <c r="B4103" s="129" t="s">
        <v>316</v>
      </c>
      <c r="C4103" s="127">
        <v>4000</v>
      </c>
      <c r="D4103" s="127">
        <v>0</v>
      </c>
    </row>
    <row r="4104" spans="1:4" s="97" customFormat="1" ht="46.5" x14ac:dyDescent="0.2">
      <c r="A4104" s="120">
        <v>412900</v>
      </c>
      <c r="B4104" s="129" t="s">
        <v>317</v>
      </c>
      <c r="C4104" s="127">
        <v>5000</v>
      </c>
      <c r="D4104" s="127">
        <v>0</v>
      </c>
    </row>
    <row r="4105" spans="1:4" s="97" customFormat="1" ht="46.5" x14ac:dyDescent="0.2">
      <c r="A4105" s="120">
        <v>412900</v>
      </c>
      <c r="B4105" s="121" t="s">
        <v>318</v>
      </c>
      <c r="C4105" s="127">
        <v>6000</v>
      </c>
      <c r="D4105" s="127">
        <v>0</v>
      </c>
    </row>
    <row r="4106" spans="1:4" s="97" customFormat="1" ht="46.5" x14ac:dyDescent="0.2">
      <c r="A4106" s="120">
        <v>412900</v>
      </c>
      <c r="B4106" s="121" t="s">
        <v>692</v>
      </c>
      <c r="C4106" s="127">
        <v>40000</v>
      </c>
      <c r="D4106" s="127">
        <v>0</v>
      </c>
    </row>
    <row r="4107" spans="1:4" s="97" customFormat="1" x14ac:dyDescent="0.2">
      <c r="A4107" s="120">
        <v>412900</v>
      </c>
      <c r="B4107" s="121" t="s">
        <v>301</v>
      </c>
      <c r="C4107" s="127">
        <v>6000</v>
      </c>
      <c r="D4107" s="127">
        <v>0</v>
      </c>
    </row>
    <row r="4108" spans="1:4" s="143" customFormat="1" x14ac:dyDescent="0.2">
      <c r="A4108" s="130">
        <v>415000</v>
      </c>
      <c r="B4108" s="128" t="s">
        <v>50</v>
      </c>
      <c r="C4108" s="138">
        <f>SUM(C4109:C4111)</f>
        <v>2030000</v>
      </c>
      <c r="D4108" s="138">
        <f>SUM(D4109:D4111)</f>
        <v>0</v>
      </c>
    </row>
    <row r="4109" spans="1:4" s="97" customFormat="1" ht="46.5" x14ac:dyDescent="0.2">
      <c r="A4109" s="120">
        <v>415200</v>
      </c>
      <c r="B4109" s="149" t="s">
        <v>693</v>
      </c>
      <c r="C4109" s="127">
        <v>2000000</v>
      </c>
      <c r="D4109" s="127">
        <v>0</v>
      </c>
    </row>
    <row r="4110" spans="1:4" s="97" customFormat="1" x14ac:dyDescent="0.2">
      <c r="A4110" s="120">
        <v>415200</v>
      </c>
      <c r="B4110" s="121" t="s">
        <v>510</v>
      </c>
      <c r="C4110" s="127">
        <v>20000</v>
      </c>
      <c r="D4110" s="127">
        <v>0</v>
      </c>
    </row>
    <row r="4111" spans="1:4" s="97" customFormat="1" x14ac:dyDescent="0.2">
      <c r="A4111" s="120">
        <v>415200</v>
      </c>
      <c r="B4111" s="121" t="s">
        <v>265</v>
      </c>
      <c r="C4111" s="127">
        <v>10000</v>
      </c>
      <c r="D4111" s="127">
        <v>0</v>
      </c>
    </row>
    <row r="4112" spans="1:4" s="143" customFormat="1" ht="46.5" x14ac:dyDescent="0.2">
      <c r="A4112" s="130">
        <v>416000</v>
      </c>
      <c r="B4112" s="128" t="s">
        <v>211</v>
      </c>
      <c r="C4112" s="138">
        <f>C4113</f>
        <v>1000</v>
      </c>
      <c r="D4112" s="138">
        <f>D4113</f>
        <v>0</v>
      </c>
    </row>
    <row r="4113" spans="1:4" s="97" customFormat="1" x14ac:dyDescent="0.2">
      <c r="A4113" s="141">
        <v>416100</v>
      </c>
      <c r="B4113" s="121" t="s">
        <v>238</v>
      </c>
      <c r="C4113" s="127">
        <v>1000</v>
      </c>
      <c r="D4113" s="127">
        <v>0</v>
      </c>
    </row>
    <row r="4114" spans="1:4" s="139" customFormat="1" ht="46.5" x14ac:dyDescent="0.2">
      <c r="A4114" s="130">
        <v>418000</v>
      </c>
      <c r="B4114" s="128" t="s">
        <v>213</v>
      </c>
      <c r="C4114" s="138">
        <f>C4115</f>
        <v>2099.9999999999995</v>
      </c>
      <c r="D4114" s="138">
        <f>D4115</f>
        <v>0</v>
      </c>
    </row>
    <row r="4115" spans="1:4" s="97" customFormat="1" x14ac:dyDescent="0.2">
      <c r="A4115" s="141">
        <v>418400</v>
      </c>
      <c r="B4115" s="121" t="s">
        <v>148</v>
      </c>
      <c r="C4115" s="127">
        <v>2099.9999999999995</v>
      </c>
      <c r="D4115" s="127">
        <v>0</v>
      </c>
    </row>
    <row r="4116" spans="1:4" s="139" customFormat="1" x14ac:dyDescent="0.2">
      <c r="A4116" s="130">
        <v>419000</v>
      </c>
      <c r="B4116" s="128" t="s">
        <v>214</v>
      </c>
      <c r="C4116" s="138">
        <f>C4117</f>
        <v>1000</v>
      </c>
      <c r="D4116" s="138">
        <f>D4117</f>
        <v>0</v>
      </c>
    </row>
    <row r="4117" spans="1:4" s="97" customFormat="1" x14ac:dyDescent="0.2">
      <c r="A4117" s="141">
        <v>419100</v>
      </c>
      <c r="B4117" s="121" t="s">
        <v>214</v>
      </c>
      <c r="C4117" s="127">
        <v>1000</v>
      </c>
      <c r="D4117" s="127">
        <v>0</v>
      </c>
    </row>
    <row r="4118" spans="1:4" s="97" customFormat="1" x14ac:dyDescent="0.2">
      <c r="A4118" s="130">
        <v>510000</v>
      </c>
      <c r="B4118" s="128" t="s">
        <v>153</v>
      </c>
      <c r="C4118" s="138">
        <f>C4119+C4121</f>
        <v>30000</v>
      </c>
      <c r="D4118" s="138">
        <f>D4119+D4121</f>
        <v>0</v>
      </c>
    </row>
    <row r="4119" spans="1:4" s="97" customFormat="1" x14ac:dyDescent="0.2">
      <c r="A4119" s="130">
        <v>511000</v>
      </c>
      <c r="B4119" s="128" t="s">
        <v>154</v>
      </c>
      <c r="C4119" s="138">
        <f>SUM(C4120:C4120)</f>
        <v>10000</v>
      </c>
      <c r="D4119" s="138">
        <f>SUM(D4120:D4120)</f>
        <v>0</v>
      </c>
    </row>
    <row r="4120" spans="1:4" s="97" customFormat="1" x14ac:dyDescent="0.2">
      <c r="A4120" s="120">
        <v>511300</v>
      </c>
      <c r="B4120" s="121" t="s">
        <v>157</v>
      </c>
      <c r="C4120" s="127">
        <v>10000</v>
      </c>
      <c r="D4120" s="127">
        <v>0</v>
      </c>
    </row>
    <row r="4121" spans="1:4" s="139" customFormat="1" ht="46.5" x14ac:dyDescent="0.2">
      <c r="A4121" s="130">
        <v>516000</v>
      </c>
      <c r="B4121" s="128" t="s">
        <v>164</v>
      </c>
      <c r="C4121" s="138">
        <f>C4122</f>
        <v>20000</v>
      </c>
      <c r="D4121" s="138">
        <f>D4122</f>
        <v>0</v>
      </c>
    </row>
    <row r="4122" spans="1:4" s="97" customFormat="1" ht="46.5" x14ac:dyDescent="0.2">
      <c r="A4122" s="120">
        <v>516100</v>
      </c>
      <c r="B4122" s="121" t="s">
        <v>164</v>
      </c>
      <c r="C4122" s="127">
        <v>20000</v>
      </c>
      <c r="D4122" s="127">
        <v>0</v>
      </c>
    </row>
    <row r="4123" spans="1:4" s="139" customFormat="1" x14ac:dyDescent="0.2">
      <c r="A4123" s="130">
        <v>630000</v>
      </c>
      <c r="B4123" s="128" t="s">
        <v>194</v>
      </c>
      <c r="C4123" s="138">
        <f>C4124+C4127</f>
        <v>5075000</v>
      </c>
      <c r="D4123" s="138">
        <f>D4124+D4127</f>
        <v>0</v>
      </c>
    </row>
    <row r="4124" spans="1:4" s="139" customFormat="1" x14ac:dyDescent="0.2">
      <c r="A4124" s="130">
        <v>631000</v>
      </c>
      <c r="B4124" s="128" t="s">
        <v>126</v>
      </c>
      <c r="C4124" s="138">
        <f>0+C4125+C4126</f>
        <v>5005000</v>
      </c>
      <c r="D4124" s="138">
        <f>0+D4125+D4126</f>
        <v>0</v>
      </c>
    </row>
    <row r="4125" spans="1:4" s="97" customFormat="1" x14ac:dyDescent="0.2">
      <c r="A4125" s="141">
        <v>631200</v>
      </c>
      <c r="B4125" s="121" t="s">
        <v>197</v>
      </c>
      <c r="C4125" s="127">
        <v>5000000</v>
      </c>
      <c r="D4125" s="127">
        <v>0</v>
      </c>
    </row>
    <row r="4126" spans="1:4" s="97" customFormat="1" x14ac:dyDescent="0.2">
      <c r="A4126" s="141">
        <v>631300</v>
      </c>
      <c r="B4126" s="121" t="s">
        <v>198</v>
      </c>
      <c r="C4126" s="127">
        <v>5000</v>
      </c>
      <c r="D4126" s="127">
        <v>0</v>
      </c>
    </row>
    <row r="4127" spans="1:4" s="139" customFormat="1" ht="46.5" x14ac:dyDescent="0.2">
      <c r="A4127" s="130">
        <v>638000</v>
      </c>
      <c r="B4127" s="128" t="s">
        <v>127</v>
      </c>
      <c r="C4127" s="138">
        <f>C4128</f>
        <v>70000</v>
      </c>
      <c r="D4127" s="138">
        <f>D4128</f>
        <v>0</v>
      </c>
    </row>
    <row r="4128" spans="1:4" s="97" customFormat="1" x14ac:dyDescent="0.2">
      <c r="A4128" s="120">
        <v>638100</v>
      </c>
      <c r="B4128" s="121" t="s">
        <v>199</v>
      </c>
      <c r="C4128" s="127">
        <v>70000</v>
      </c>
      <c r="D4128" s="127">
        <v>0</v>
      </c>
    </row>
    <row r="4129" spans="1:4" s="97" customFormat="1" x14ac:dyDescent="0.2">
      <c r="A4129" s="142"/>
      <c r="B4129" s="133" t="s">
        <v>236</v>
      </c>
      <c r="C4129" s="140">
        <f>C4088+0+C4118+C4123+0</f>
        <v>10759100</v>
      </c>
      <c r="D4129" s="140">
        <f>D4088+0+D4118+D4123+0</f>
        <v>0</v>
      </c>
    </row>
    <row r="4130" spans="1:4" s="97" customFormat="1" x14ac:dyDescent="0.2">
      <c r="A4130" s="108"/>
      <c r="B4130" s="109"/>
      <c r="C4130" s="110"/>
      <c r="D4130" s="110"/>
    </row>
    <row r="4131" spans="1:4" s="97" customFormat="1" x14ac:dyDescent="0.2">
      <c r="A4131" s="118"/>
      <c r="B4131" s="109"/>
      <c r="C4131" s="137"/>
      <c r="D4131" s="137"/>
    </row>
    <row r="4132" spans="1:4" s="97" customFormat="1" x14ac:dyDescent="0.2">
      <c r="A4132" s="120" t="s">
        <v>694</v>
      </c>
      <c r="B4132" s="159"/>
      <c r="C4132" s="137"/>
      <c r="D4132" s="137"/>
    </row>
    <row r="4133" spans="1:4" s="97" customFormat="1" x14ac:dyDescent="0.2">
      <c r="A4133" s="120" t="s">
        <v>254</v>
      </c>
      <c r="B4133" s="128"/>
      <c r="C4133" s="137"/>
      <c r="D4133" s="137"/>
    </row>
    <row r="4134" spans="1:4" s="97" customFormat="1" x14ac:dyDescent="0.2">
      <c r="A4134" s="120" t="s">
        <v>381</v>
      </c>
      <c r="B4134" s="128"/>
      <c r="C4134" s="137"/>
      <c r="D4134" s="137"/>
    </row>
    <row r="4135" spans="1:4" s="97" customFormat="1" x14ac:dyDescent="0.2">
      <c r="A4135" s="120" t="s">
        <v>530</v>
      </c>
      <c r="B4135" s="128"/>
      <c r="C4135" s="137"/>
      <c r="D4135" s="137"/>
    </row>
    <row r="4136" spans="1:4" s="97" customFormat="1" x14ac:dyDescent="0.2">
      <c r="A4136" s="120"/>
      <c r="B4136" s="122"/>
      <c r="C4136" s="110"/>
      <c r="D4136" s="110"/>
    </row>
    <row r="4137" spans="1:4" s="97" customFormat="1" x14ac:dyDescent="0.2">
      <c r="A4137" s="130">
        <v>410000</v>
      </c>
      <c r="B4137" s="124" t="s">
        <v>87</v>
      </c>
      <c r="C4137" s="138">
        <f>C4138+C4143+0</f>
        <v>2112400</v>
      </c>
      <c r="D4137" s="138">
        <f>D4138+D4143+0</f>
        <v>0</v>
      </c>
    </row>
    <row r="4138" spans="1:4" s="97" customFormat="1" x14ac:dyDescent="0.2">
      <c r="A4138" s="130">
        <v>411000</v>
      </c>
      <c r="B4138" s="124" t="s">
        <v>204</v>
      </c>
      <c r="C4138" s="138">
        <f t="shared" ref="C4138" si="535">SUM(C4139:C4142)</f>
        <v>813200</v>
      </c>
      <c r="D4138" s="138">
        <f t="shared" ref="D4138" si="536">SUM(D4139:D4142)</f>
        <v>0</v>
      </c>
    </row>
    <row r="4139" spans="1:4" s="97" customFormat="1" x14ac:dyDescent="0.2">
      <c r="A4139" s="120">
        <v>411100</v>
      </c>
      <c r="B4139" s="121" t="s">
        <v>88</v>
      </c>
      <c r="C4139" s="127">
        <v>735000</v>
      </c>
      <c r="D4139" s="127">
        <v>0</v>
      </c>
    </row>
    <row r="4140" spans="1:4" s="97" customFormat="1" ht="46.5" x14ac:dyDescent="0.2">
      <c r="A4140" s="120">
        <v>411200</v>
      </c>
      <c r="B4140" s="121" t="s">
        <v>217</v>
      </c>
      <c r="C4140" s="127">
        <v>38000</v>
      </c>
      <c r="D4140" s="127">
        <v>0</v>
      </c>
    </row>
    <row r="4141" spans="1:4" s="97" customFormat="1" ht="46.5" x14ac:dyDescent="0.2">
      <c r="A4141" s="120">
        <v>411300</v>
      </c>
      <c r="B4141" s="121" t="s">
        <v>89</v>
      </c>
      <c r="C4141" s="127">
        <v>24700</v>
      </c>
      <c r="D4141" s="127">
        <v>0</v>
      </c>
    </row>
    <row r="4142" spans="1:4" s="97" customFormat="1" x14ac:dyDescent="0.2">
      <c r="A4142" s="120">
        <v>411400</v>
      </c>
      <c r="B4142" s="121" t="s">
        <v>90</v>
      </c>
      <c r="C4142" s="127">
        <v>15500</v>
      </c>
      <c r="D4142" s="127">
        <v>0</v>
      </c>
    </row>
    <row r="4143" spans="1:4" s="97" customFormat="1" x14ac:dyDescent="0.2">
      <c r="A4143" s="130">
        <v>412000</v>
      </c>
      <c r="B4143" s="128" t="s">
        <v>209</v>
      </c>
      <c r="C4143" s="138">
        <f>SUM(C4144:C4154)</f>
        <v>1299200</v>
      </c>
      <c r="D4143" s="138">
        <f>SUM(D4144:D4154)</f>
        <v>0</v>
      </c>
    </row>
    <row r="4144" spans="1:4" s="97" customFormat="1" ht="46.5" x14ac:dyDescent="0.2">
      <c r="A4144" s="120">
        <v>412200</v>
      </c>
      <c r="B4144" s="121" t="s">
        <v>218</v>
      </c>
      <c r="C4144" s="127">
        <v>48000</v>
      </c>
      <c r="D4144" s="127">
        <v>0</v>
      </c>
    </row>
    <row r="4145" spans="1:4" s="97" customFormat="1" x14ac:dyDescent="0.2">
      <c r="A4145" s="120">
        <v>412300</v>
      </c>
      <c r="B4145" s="121" t="s">
        <v>92</v>
      </c>
      <c r="C4145" s="127">
        <v>11000</v>
      </c>
      <c r="D4145" s="127">
        <v>0</v>
      </c>
    </row>
    <row r="4146" spans="1:4" s="97" customFormat="1" x14ac:dyDescent="0.2">
      <c r="A4146" s="120">
        <v>412500</v>
      </c>
      <c r="B4146" s="121" t="s">
        <v>94</v>
      </c>
      <c r="C4146" s="127">
        <v>16000</v>
      </c>
      <c r="D4146" s="127">
        <v>0</v>
      </c>
    </row>
    <row r="4147" spans="1:4" s="97" customFormat="1" x14ac:dyDescent="0.2">
      <c r="A4147" s="120">
        <v>412600</v>
      </c>
      <c r="B4147" s="121" t="s">
        <v>219</v>
      </c>
      <c r="C4147" s="127">
        <v>43000</v>
      </c>
      <c r="D4147" s="127">
        <v>0</v>
      </c>
    </row>
    <row r="4148" spans="1:4" s="97" customFormat="1" x14ac:dyDescent="0.2">
      <c r="A4148" s="120">
        <v>412700</v>
      </c>
      <c r="B4148" s="121" t="s">
        <v>206</v>
      </c>
      <c r="C4148" s="127">
        <v>110000</v>
      </c>
      <c r="D4148" s="127">
        <v>0</v>
      </c>
    </row>
    <row r="4149" spans="1:4" s="97" customFormat="1" x14ac:dyDescent="0.2">
      <c r="A4149" s="120">
        <v>412900</v>
      </c>
      <c r="B4149" s="129" t="s">
        <v>531</v>
      </c>
      <c r="C4149" s="127">
        <v>4000</v>
      </c>
      <c r="D4149" s="127">
        <v>0</v>
      </c>
    </row>
    <row r="4150" spans="1:4" s="97" customFormat="1" x14ac:dyDescent="0.2">
      <c r="A4150" s="120">
        <v>412900</v>
      </c>
      <c r="B4150" s="129" t="s">
        <v>299</v>
      </c>
      <c r="C4150" s="127">
        <v>200000</v>
      </c>
      <c r="D4150" s="127">
        <v>0</v>
      </c>
    </row>
    <row r="4151" spans="1:4" s="97" customFormat="1" x14ac:dyDescent="0.2">
      <c r="A4151" s="120">
        <v>412900</v>
      </c>
      <c r="B4151" s="129" t="s">
        <v>316</v>
      </c>
      <c r="C4151" s="127">
        <v>4500</v>
      </c>
      <c r="D4151" s="127">
        <v>0</v>
      </c>
    </row>
    <row r="4152" spans="1:4" s="97" customFormat="1" ht="46.5" x14ac:dyDescent="0.2">
      <c r="A4152" s="120">
        <v>412900</v>
      </c>
      <c r="B4152" s="129" t="s">
        <v>317</v>
      </c>
      <c r="C4152" s="127">
        <v>42500</v>
      </c>
      <c r="D4152" s="127">
        <v>0</v>
      </c>
    </row>
    <row r="4153" spans="1:4" s="97" customFormat="1" ht="46.5" x14ac:dyDescent="0.2">
      <c r="A4153" s="120">
        <v>412900</v>
      </c>
      <c r="B4153" s="129" t="s">
        <v>318</v>
      </c>
      <c r="C4153" s="127">
        <v>2000</v>
      </c>
      <c r="D4153" s="127">
        <v>0</v>
      </c>
    </row>
    <row r="4154" spans="1:4" s="97" customFormat="1" x14ac:dyDescent="0.2">
      <c r="A4154" s="120">
        <v>412900</v>
      </c>
      <c r="B4154" s="121" t="s">
        <v>301</v>
      </c>
      <c r="C4154" s="127">
        <v>818200</v>
      </c>
      <c r="D4154" s="127">
        <v>0</v>
      </c>
    </row>
    <row r="4155" spans="1:4" s="97" customFormat="1" x14ac:dyDescent="0.2">
      <c r="A4155" s="130">
        <v>510000</v>
      </c>
      <c r="B4155" s="128" t="s">
        <v>153</v>
      </c>
      <c r="C4155" s="138">
        <f>C4158+0+C4156</f>
        <v>19000</v>
      </c>
      <c r="D4155" s="138">
        <f>D4158+0+D4156</f>
        <v>0</v>
      </c>
    </row>
    <row r="4156" spans="1:4" s="139" customFormat="1" x14ac:dyDescent="0.2">
      <c r="A4156" s="130">
        <v>511000</v>
      </c>
      <c r="B4156" s="128" t="s">
        <v>154</v>
      </c>
      <c r="C4156" s="138">
        <f>SUM(C4157:C4157)</f>
        <v>15000</v>
      </c>
      <c r="D4156" s="138">
        <f>SUM(D4157:D4157)</f>
        <v>0</v>
      </c>
    </row>
    <row r="4157" spans="1:4" s="97" customFormat="1" x14ac:dyDescent="0.2">
      <c r="A4157" s="120">
        <v>511300</v>
      </c>
      <c r="B4157" s="121" t="s">
        <v>157</v>
      </c>
      <c r="C4157" s="127">
        <v>15000</v>
      </c>
      <c r="D4157" s="127">
        <v>0</v>
      </c>
    </row>
    <row r="4158" spans="1:4" s="139" customFormat="1" ht="46.5" x14ac:dyDescent="0.2">
      <c r="A4158" s="130">
        <v>516000</v>
      </c>
      <c r="B4158" s="128" t="s">
        <v>164</v>
      </c>
      <c r="C4158" s="138">
        <f>C4159</f>
        <v>4000</v>
      </c>
      <c r="D4158" s="138">
        <f>D4159</f>
        <v>0</v>
      </c>
    </row>
    <row r="4159" spans="1:4" s="97" customFormat="1" ht="46.5" x14ac:dyDescent="0.2">
      <c r="A4159" s="120">
        <v>516100</v>
      </c>
      <c r="B4159" s="121" t="s">
        <v>164</v>
      </c>
      <c r="C4159" s="127">
        <v>4000</v>
      </c>
      <c r="D4159" s="127">
        <v>0</v>
      </c>
    </row>
    <row r="4160" spans="1:4" s="139" customFormat="1" x14ac:dyDescent="0.2">
      <c r="A4160" s="130">
        <v>630000</v>
      </c>
      <c r="B4160" s="128" t="s">
        <v>194</v>
      </c>
      <c r="C4160" s="138">
        <f>0+C4161</f>
        <v>3200</v>
      </c>
      <c r="D4160" s="138">
        <f>0+D4161</f>
        <v>0</v>
      </c>
    </row>
    <row r="4161" spans="1:4" s="139" customFormat="1" ht="46.5" x14ac:dyDescent="0.2">
      <c r="A4161" s="130">
        <v>638000</v>
      </c>
      <c r="B4161" s="128" t="s">
        <v>127</v>
      </c>
      <c r="C4161" s="138">
        <f>C4162</f>
        <v>3200</v>
      </c>
      <c r="D4161" s="138">
        <f>D4162</f>
        <v>0</v>
      </c>
    </row>
    <row r="4162" spans="1:4" s="97" customFormat="1" x14ac:dyDescent="0.2">
      <c r="A4162" s="120">
        <v>638100</v>
      </c>
      <c r="B4162" s="121" t="s">
        <v>199</v>
      </c>
      <c r="C4162" s="127">
        <v>3200</v>
      </c>
      <c r="D4162" s="127">
        <v>0</v>
      </c>
    </row>
    <row r="4163" spans="1:4" s="97" customFormat="1" x14ac:dyDescent="0.2">
      <c r="A4163" s="142"/>
      <c r="B4163" s="133" t="s">
        <v>236</v>
      </c>
      <c r="C4163" s="140">
        <f>C4137+C4155+C4160</f>
        <v>2134600</v>
      </c>
      <c r="D4163" s="140">
        <f>D4137+D4155+D4160</f>
        <v>0</v>
      </c>
    </row>
    <row r="4164" spans="1:4" s="97" customFormat="1" x14ac:dyDescent="0.2">
      <c r="A4164" s="108"/>
      <c r="B4164" s="109"/>
      <c r="C4164" s="110"/>
      <c r="D4164" s="110"/>
    </row>
    <row r="4165" spans="1:4" s="97" customFormat="1" x14ac:dyDescent="0.2">
      <c r="A4165" s="118"/>
      <c r="B4165" s="109"/>
      <c r="C4165" s="137"/>
      <c r="D4165" s="137"/>
    </row>
    <row r="4166" spans="1:4" s="97" customFormat="1" x14ac:dyDescent="0.2">
      <c r="A4166" s="120" t="s">
        <v>695</v>
      </c>
      <c r="B4166" s="128"/>
      <c r="C4166" s="137"/>
      <c r="D4166" s="137"/>
    </row>
    <row r="4167" spans="1:4" s="97" customFormat="1" x14ac:dyDescent="0.2">
      <c r="A4167" s="120" t="s">
        <v>255</v>
      </c>
      <c r="B4167" s="128"/>
      <c r="C4167" s="137"/>
      <c r="D4167" s="137"/>
    </row>
    <row r="4168" spans="1:4" s="97" customFormat="1" x14ac:dyDescent="0.2">
      <c r="A4168" s="120" t="s">
        <v>379</v>
      </c>
      <c r="B4168" s="128"/>
      <c r="C4168" s="137"/>
      <c r="D4168" s="137"/>
    </row>
    <row r="4169" spans="1:4" s="97" customFormat="1" x14ac:dyDescent="0.2">
      <c r="A4169" s="120" t="s">
        <v>678</v>
      </c>
      <c r="B4169" s="128"/>
      <c r="C4169" s="137"/>
      <c r="D4169" s="137"/>
    </row>
    <row r="4170" spans="1:4" s="97" customFormat="1" x14ac:dyDescent="0.2">
      <c r="A4170" s="120"/>
      <c r="B4170" s="122"/>
      <c r="C4170" s="110"/>
      <c r="D4170" s="110"/>
    </row>
    <row r="4171" spans="1:4" s="97" customFormat="1" x14ac:dyDescent="0.2">
      <c r="A4171" s="130">
        <v>410000</v>
      </c>
      <c r="B4171" s="124" t="s">
        <v>87</v>
      </c>
      <c r="C4171" s="138">
        <f>C4172+C4177+C4197+C4193+C4191+C4202</f>
        <v>13036700</v>
      </c>
      <c r="D4171" s="138">
        <f>D4172+D4177+D4197+D4193+D4191+D4202</f>
        <v>0</v>
      </c>
    </row>
    <row r="4172" spans="1:4" s="97" customFormat="1" x14ac:dyDescent="0.2">
      <c r="A4172" s="130">
        <v>411000</v>
      </c>
      <c r="B4172" s="124" t="s">
        <v>204</v>
      </c>
      <c r="C4172" s="138">
        <f t="shared" ref="C4172" si="537">SUM(C4173:C4176)</f>
        <v>7290000</v>
      </c>
      <c r="D4172" s="138">
        <f t="shared" ref="D4172" si="538">SUM(D4173:D4176)</f>
        <v>0</v>
      </c>
    </row>
    <row r="4173" spans="1:4" s="97" customFormat="1" x14ac:dyDescent="0.2">
      <c r="A4173" s="120">
        <v>411100</v>
      </c>
      <c r="B4173" s="121" t="s">
        <v>88</v>
      </c>
      <c r="C4173" s="127">
        <v>6600000</v>
      </c>
      <c r="D4173" s="127">
        <v>0</v>
      </c>
    </row>
    <row r="4174" spans="1:4" s="97" customFormat="1" ht="46.5" x14ac:dyDescent="0.2">
      <c r="A4174" s="120">
        <v>411200</v>
      </c>
      <c r="B4174" s="121" t="s">
        <v>217</v>
      </c>
      <c r="C4174" s="127">
        <v>270000</v>
      </c>
      <c r="D4174" s="127">
        <v>0</v>
      </c>
    </row>
    <row r="4175" spans="1:4" s="97" customFormat="1" ht="46.5" x14ac:dyDescent="0.2">
      <c r="A4175" s="120">
        <v>411300</v>
      </c>
      <c r="B4175" s="121" t="s">
        <v>89</v>
      </c>
      <c r="C4175" s="127">
        <v>320000</v>
      </c>
      <c r="D4175" s="127">
        <v>0</v>
      </c>
    </row>
    <row r="4176" spans="1:4" s="97" customFormat="1" x14ac:dyDescent="0.2">
      <c r="A4176" s="120">
        <v>411400</v>
      </c>
      <c r="B4176" s="121" t="s">
        <v>90</v>
      </c>
      <c r="C4176" s="127">
        <v>100000</v>
      </c>
      <c r="D4176" s="127">
        <v>0</v>
      </c>
    </row>
    <row r="4177" spans="1:4" s="97" customFormat="1" x14ac:dyDescent="0.2">
      <c r="A4177" s="130">
        <v>412000</v>
      </c>
      <c r="B4177" s="128" t="s">
        <v>209</v>
      </c>
      <c r="C4177" s="138">
        <f>SUM(C4178:C4190)</f>
        <v>860500</v>
      </c>
      <c r="D4177" s="138">
        <f>SUM(D4178:D4190)</f>
        <v>0</v>
      </c>
    </row>
    <row r="4178" spans="1:4" s="97" customFormat="1" x14ac:dyDescent="0.2">
      <c r="A4178" s="120">
        <v>412100</v>
      </c>
      <c r="B4178" s="121" t="s">
        <v>91</v>
      </c>
      <c r="C4178" s="127">
        <v>50000</v>
      </c>
      <c r="D4178" s="127">
        <v>0</v>
      </c>
    </row>
    <row r="4179" spans="1:4" s="97" customFormat="1" ht="46.5" x14ac:dyDescent="0.2">
      <c r="A4179" s="120">
        <v>412200</v>
      </c>
      <c r="B4179" s="121" t="s">
        <v>218</v>
      </c>
      <c r="C4179" s="127">
        <v>120000</v>
      </c>
      <c r="D4179" s="127">
        <v>0</v>
      </c>
    </row>
    <row r="4180" spans="1:4" s="97" customFormat="1" x14ac:dyDescent="0.2">
      <c r="A4180" s="120">
        <v>412300</v>
      </c>
      <c r="B4180" s="121" t="s">
        <v>92</v>
      </c>
      <c r="C4180" s="127">
        <v>80000</v>
      </c>
      <c r="D4180" s="127">
        <v>0</v>
      </c>
    </row>
    <row r="4181" spans="1:4" s="97" customFormat="1" x14ac:dyDescent="0.2">
      <c r="A4181" s="120">
        <v>412500</v>
      </c>
      <c r="B4181" s="121" t="s">
        <v>94</v>
      </c>
      <c r="C4181" s="127">
        <v>120000</v>
      </c>
      <c r="D4181" s="127">
        <v>0</v>
      </c>
    </row>
    <row r="4182" spans="1:4" s="97" customFormat="1" x14ac:dyDescent="0.2">
      <c r="A4182" s="120">
        <v>412600</v>
      </c>
      <c r="B4182" s="121" t="s">
        <v>219</v>
      </c>
      <c r="C4182" s="127">
        <v>200000</v>
      </c>
      <c r="D4182" s="127">
        <v>0</v>
      </c>
    </row>
    <row r="4183" spans="1:4" s="97" customFormat="1" x14ac:dyDescent="0.2">
      <c r="A4183" s="120">
        <v>412700</v>
      </c>
      <c r="B4183" s="121" t="s">
        <v>206</v>
      </c>
      <c r="C4183" s="127">
        <v>160000</v>
      </c>
      <c r="D4183" s="127">
        <v>0</v>
      </c>
    </row>
    <row r="4184" spans="1:4" s="97" customFormat="1" x14ac:dyDescent="0.2">
      <c r="A4184" s="120">
        <v>412700</v>
      </c>
      <c r="B4184" s="121" t="s">
        <v>308</v>
      </c>
      <c r="C4184" s="127">
        <v>5000</v>
      </c>
      <c r="D4184" s="127">
        <v>0</v>
      </c>
    </row>
    <row r="4185" spans="1:4" s="97" customFormat="1" x14ac:dyDescent="0.2">
      <c r="A4185" s="120">
        <v>412900</v>
      </c>
      <c r="B4185" s="129" t="s">
        <v>531</v>
      </c>
      <c r="C4185" s="127">
        <v>2000.0000000000002</v>
      </c>
      <c r="D4185" s="127">
        <v>0</v>
      </c>
    </row>
    <row r="4186" spans="1:4" s="97" customFormat="1" x14ac:dyDescent="0.2">
      <c r="A4186" s="120">
        <v>412900</v>
      </c>
      <c r="B4186" s="129" t="s">
        <v>299</v>
      </c>
      <c r="C4186" s="127">
        <v>92000</v>
      </c>
      <c r="D4186" s="127">
        <v>0</v>
      </c>
    </row>
    <row r="4187" spans="1:4" s="97" customFormat="1" x14ac:dyDescent="0.2">
      <c r="A4187" s="120">
        <v>412900</v>
      </c>
      <c r="B4187" s="129" t="s">
        <v>316</v>
      </c>
      <c r="C4187" s="127">
        <v>4000</v>
      </c>
      <c r="D4187" s="127">
        <v>0</v>
      </c>
    </row>
    <row r="4188" spans="1:4" s="97" customFormat="1" ht="46.5" x14ac:dyDescent="0.2">
      <c r="A4188" s="120">
        <v>412900</v>
      </c>
      <c r="B4188" s="129" t="s">
        <v>317</v>
      </c>
      <c r="C4188" s="127">
        <v>11999.999999999998</v>
      </c>
      <c r="D4188" s="127">
        <v>0</v>
      </c>
    </row>
    <row r="4189" spans="1:4" s="97" customFormat="1" ht="46.5" x14ac:dyDescent="0.2">
      <c r="A4189" s="120">
        <v>412900</v>
      </c>
      <c r="B4189" s="121" t="s">
        <v>318</v>
      </c>
      <c r="C4189" s="127">
        <v>14000</v>
      </c>
      <c r="D4189" s="127">
        <v>0</v>
      </c>
    </row>
    <row r="4190" spans="1:4" s="97" customFormat="1" x14ac:dyDescent="0.2">
      <c r="A4190" s="120">
        <v>412900</v>
      </c>
      <c r="B4190" s="121" t="s">
        <v>301</v>
      </c>
      <c r="C4190" s="127">
        <v>1500</v>
      </c>
      <c r="D4190" s="127">
        <v>0</v>
      </c>
    </row>
    <row r="4191" spans="1:4" s="139" customFormat="1" x14ac:dyDescent="0.2">
      <c r="A4191" s="130">
        <v>413000</v>
      </c>
      <c r="B4191" s="128" t="s">
        <v>210</v>
      </c>
      <c r="C4191" s="138">
        <f>C4192</f>
        <v>1200</v>
      </c>
      <c r="D4191" s="138">
        <f>D4192</f>
        <v>0</v>
      </c>
    </row>
    <row r="4192" spans="1:4" s="97" customFormat="1" x14ac:dyDescent="0.2">
      <c r="A4192" s="120">
        <v>413900</v>
      </c>
      <c r="B4192" s="121" t="s">
        <v>99</v>
      </c>
      <c r="C4192" s="127">
        <v>1200</v>
      </c>
      <c r="D4192" s="127">
        <v>0</v>
      </c>
    </row>
    <row r="4193" spans="1:4" s="139" customFormat="1" x14ac:dyDescent="0.2">
      <c r="A4193" s="130">
        <v>414000</v>
      </c>
      <c r="B4193" s="128" t="s">
        <v>104</v>
      </c>
      <c r="C4193" s="138">
        <f>SUM(C4194:C4196)</f>
        <v>4115000</v>
      </c>
      <c r="D4193" s="138">
        <f>SUM(D4194:D4196)</f>
        <v>0</v>
      </c>
    </row>
    <row r="4194" spans="1:4" s="97" customFormat="1" x14ac:dyDescent="0.2">
      <c r="A4194" s="120">
        <v>414100</v>
      </c>
      <c r="B4194" s="121" t="s">
        <v>696</v>
      </c>
      <c r="C4194" s="127">
        <v>4000000</v>
      </c>
      <c r="D4194" s="127">
        <v>0</v>
      </c>
    </row>
    <row r="4195" spans="1:4" s="97" customFormat="1" x14ac:dyDescent="0.2">
      <c r="A4195" s="120">
        <v>414100</v>
      </c>
      <c r="B4195" s="121" t="s">
        <v>444</v>
      </c>
      <c r="C4195" s="127">
        <v>100000</v>
      </c>
      <c r="D4195" s="127">
        <v>0</v>
      </c>
    </row>
    <row r="4196" spans="1:4" s="97" customFormat="1" x14ac:dyDescent="0.2">
      <c r="A4196" s="120">
        <v>414100</v>
      </c>
      <c r="B4196" s="121" t="s">
        <v>445</v>
      </c>
      <c r="C4196" s="127">
        <v>15000</v>
      </c>
      <c r="D4196" s="127">
        <v>0</v>
      </c>
    </row>
    <row r="4197" spans="1:4" s="143" customFormat="1" x14ac:dyDescent="0.2">
      <c r="A4197" s="130">
        <v>415000</v>
      </c>
      <c r="B4197" s="128" t="s">
        <v>50</v>
      </c>
      <c r="C4197" s="138">
        <f>SUM(C4198:C4201)</f>
        <v>756000</v>
      </c>
      <c r="D4197" s="138">
        <f>SUM(D4198:D4201)</f>
        <v>0</v>
      </c>
    </row>
    <row r="4198" spans="1:4" s="97" customFormat="1" x14ac:dyDescent="0.2">
      <c r="A4198" s="141">
        <v>415100</v>
      </c>
      <c r="B4198" s="121" t="s">
        <v>272</v>
      </c>
      <c r="C4198" s="127">
        <v>50000</v>
      </c>
      <c r="D4198" s="127">
        <v>0</v>
      </c>
    </row>
    <row r="4199" spans="1:4" s="97" customFormat="1" x14ac:dyDescent="0.2">
      <c r="A4199" s="120">
        <v>415200</v>
      </c>
      <c r="B4199" s="121" t="s">
        <v>278</v>
      </c>
      <c r="C4199" s="127">
        <v>100000</v>
      </c>
      <c r="D4199" s="127">
        <v>0</v>
      </c>
    </row>
    <row r="4200" spans="1:4" s="97" customFormat="1" x14ac:dyDescent="0.2">
      <c r="A4200" s="120">
        <v>415200</v>
      </c>
      <c r="B4200" s="121" t="s">
        <v>511</v>
      </c>
      <c r="C4200" s="127">
        <v>506000</v>
      </c>
      <c r="D4200" s="127">
        <v>0</v>
      </c>
    </row>
    <row r="4201" spans="1:4" s="97" customFormat="1" x14ac:dyDescent="0.2">
      <c r="A4201" s="120">
        <v>415200</v>
      </c>
      <c r="B4201" s="121" t="s">
        <v>279</v>
      </c>
      <c r="C4201" s="127">
        <v>100000</v>
      </c>
      <c r="D4201" s="127">
        <v>0</v>
      </c>
    </row>
    <row r="4202" spans="1:4" s="139" customFormat="1" ht="46.5" x14ac:dyDescent="0.2">
      <c r="A4202" s="130">
        <v>418000</v>
      </c>
      <c r="B4202" s="128" t="s">
        <v>213</v>
      </c>
      <c r="C4202" s="138">
        <f>C4203+0</f>
        <v>14000</v>
      </c>
      <c r="D4202" s="138">
        <f>D4203+0</f>
        <v>0</v>
      </c>
    </row>
    <row r="4203" spans="1:4" s="97" customFormat="1" x14ac:dyDescent="0.2">
      <c r="A4203" s="120">
        <v>418200</v>
      </c>
      <c r="B4203" s="121" t="s">
        <v>147</v>
      </c>
      <c r="C4203" s="127">
        <v>14000</v>
      </c>
      <c r="D4203" s="127">
        <v>0</v>
      </c>
    </row>
    <row r="4204" spans="1:4" s="143" customFormat="1" x14ac:dyDescent="0.2">
      <c r="A4204" s="130">
        <v>480000</v>
      </c>
      <c r="B4204" s="128" t="s">
        <v>149</v>
      </c>
      <c r="C4204" s="138">
        <f>C4205+0</f>
        <v>20080000</v>
      </c>
      <c r="D4204" s="138">
        <f>D4205+0</f>
        <v>0</v>
      </c>
    </row>
    <row r="4205" spans="1:4" s="143" customFormat="1" x14ac:dyDescent="0.2">
      <c r="A4205" s="130">
        <v>488000</v>
      </c>
      <c r="B4205" s="128" t="s">
        <v>103</v>
      </c>
      <c r="C4205" s="138">
        <f>SUM(C4206:C4208)</f>
        <v>20080000</v>
      </c>
      <c r="D4205" s="138">
        <f>SUM(D4206:D4208)</f>
        <v>0</v>
      </c>
    </row>
    <row r="4206" spans="1:4" s="97" customFormat="1" ht="46.5" x14ac:dyDescent="0.2">
      <c r="A4206" s="120">
        <v>488100</v>
      </c>
      <c r="B4206" s="121" t="s">
        <v>345</v>
      </c>
      <c r="C4206" s="127">
        <v>300000</v>
      </c>
      <c r="D4206" s="127">
        <v>0</v>
      </c>
    </row>
    <row r="4207" spans="1:4" s="97" customFormat="1" x14ac:dyDescent="0.2">
      <c r="A4207" s="120">
        <v>488100</v>
      </c>
      <c r="B4207" s="121" t="s">
        <v>294</v>
      </c>
      <c r="C4207" s="127">
        <v>19250000</v>
      </c>
      <c r="D4207" s="127">
        <v>0</v>
      </c>
    </row>
    <row r="4208" spans="1:4" s="97" customFormat="1" x14ac:dyDescent="0.2">
      <c r="A4208" s="120">
        <v>488100</v>
      </c>
      <c r="B4208" s="121" t="s">
        <v>512</v>
      </c>
      <c r="C4208" s="127">
        <v>530000</v>
      </c>
      <c r="D4208" s="127">
        <v>0</v>
      </c>
    </row>
    <row r="4209" spans="1:4" s="97" customFormat="1" x14ac:dyDescent="0.2">
      <c r="A4209" s="130">
        <v>510000</v>
      </c>
      <c r="B4209" s="128" t="s">
        <v>153</v>
      </c>
      <c r="C4209" s="138">
        <f>C4210+C4212+0</f>
        <v>57000</v>
      </c>
      <c r="D4209" s="138">
        <f>D4210+D4212+0</f>
        <v>0</v>
      </c>
    </row>
    <row r="4210" spans="1:4" s="97" customFormat="1" x14ac:dyDescent="0.2">
      <c r="A4210" s="130">
        <v>511000</v>
      </c>
      <c r="B4210" s="128" t="s">
        <v>154</v>
      </c>
      <c r="C4210" s="138">
        <f>SUM(C4211:C4211)</f>
        <v>20000</v>
      </c>
      <c r="D4210" s="138">
        <f>SUM(D4211:D4211)</f>
        <v>0</v>
      </c>
    </row>
    <row r="4211" spans="1:4" s="97" customFormat="1" x14ac:dyDescent="0.2">
      <c r="A4211" s="120">
        <v>511300</v>
      </c>
      <c r="B4211" s="121" t="s">
        <v>157</v>
      </c>
      <c r="C4211" s="127">
        <v>20000</v>
      </c>
      <c r="D4211" s="127">
        <v>0</v>
      </c>
    </row>
    <row r="4212" spans="1:4" s="139" customFormat="1" ht="46.5" x14ac:dyDescent="0.2">
      <c r="A4212" s="130">
        <v>516000</v>
      </c>
      <c r="B4212" s="128" t="s">
        <v>164</v>
      </c>
      <c r="C4212" s="138">
        <f>C4213</f>
        <v>37000</v>
      </c>
      <c r="D4212" s="138">
        <f>D4213</f>
        <v>0</v>
      </c>
    </row>
    <row r="4213" spans="1:4" s="97" customFormat="1" ht="24" customHeight="1" x14ac:dyDescent="0.2">
      <c r="A4213" s="120">
        <v>516100</v>
      </c>
      <c r="B4213" s="121" t="s">
        <v>164</v>
      </c>
      <c r="C4213" s="127">
        <v>37000</v>
      </c>
      <c r="D4213" s="127">
        <v>0</v>
      </c>
    </row>
    <row r="4214" spans="1:4" s="139" customFormat="1" x14ac:dyDescent="0.2">
      <c r="A4214" s="130">
        <v>610000</v>
      </c>
      <c r="B4214" s="128" t="s">
        <v>173</v>
      </c>
      <c r="C4214" s="138">
        <f>0+C4215</f>
        <v>300000</v>
      </c>
      <c r="D4214" s="138">
        <f>0+D4215</f>
        <v>0</v>
      </c>
    </row>
    <row r="4215" spans="1:4" s="139" customFormat="1" ht="46.5" x14ac:dyDescent="0.2">
      <c r="A4215" s="130">
        <v>618000</v>
      </c>
      <c r="B4215" s="128" t="s">
        <v>115</v>
      </c>
      <c r="C4215" s="138">
        <f>C4216</f>
        <v>300000</v>
      </c>
      <c r="D4215" s="138">
        <f>D4216</f>
        <v>0</v>
      </c>
    </row>
    <row r="4216" spans="1:4" s="97" customFormat="1" ht="46.5" x14ac:dyDescent="0.2">
      <c r="A4216" s="120">
        <v>618100</v>
      </c>
      <c r="B4216" s="121" t="s">
        <v>446</v>
      </c>
      <c r="C4216" s="127">
        <v>300000</v>
      </c>
      <c r="D4216" s="127">
        <v>0</v>
      </c>
    </row>
    <row r="4217" spans="1:4" s="139" customFormat="1" x14ac:dyDescent="0.2">
      <c r="A4217" s="130">
        <v>630000</v>
      </c>
      <c r="B4217" s="128" t="s">
        <v>194</v>
      </c>
      <c r="C4217" s="138">
        <f>C4220+C4218</f>
        <v>150000</v>
      </c>
      <c r="D4217" s="138">
        <f>D4220+D4218</f>
        <v>0</v>
      </c>
    </row>
    <row r="4218" spans="1:4" s="139" customFormat="1" x14ac:dyDescent="0.2">
      <c r="A4218" s="130">
        <v>631000</v>
      </c>
      <c r="B4218" s="128" t="s">
        <v>126</v>
      </c>
      <c r="C4218" s="138">
        <f>0+C4219+0</f>
        <v>40000</v>
      </c>
      <c r="D4218" s="138">
        <f>0+D4219+0</f>
        <v>0</v>
      </c>
    </row>
    <row r="4219" spans="1:4" s="97" customFormat="1" x14ac:dyDescent="0.2">
      <c r="A4219" s="141">
        <v>631200</v>
      </c>
      <c r="B4219" s="121" t="s">
        <v>197</v>
      </c>
      <c r="C4219" s="127">
        <v>40000</v>
      </c>
      <c r="D4219" s="127">
        <v>0</v>
      </c>
    </row>
    <row r="4220" spans="1:4" s="139" customFormat="1" ht="24" customHeight="1" x14ac:dyDescent="0.2">
      <c r="A4220" s="130">
        <v>638000</v>
      </c>
      <c r="B4220" s="128" t="s">
        <v>127</v>
      </c>
      <c r="C4220" s="138">
        <f>C4221</f>
        <v>110000</v>
      </c>
      <c r="D4220" s="138">
        <f>D4221</f>
        <v>0</v>
      </c>
    </row>
    <row r="4221" spans="1:4" s="97" customFormat="1" x14ac:dyDescent="0.2">
      <c r="A4221" s="120">
        <v>638100</v>
      </c>
      <c r="B4221" s="121" t="s">
        <v>199</v>
      </c>
      <c r="C4221" s="127">
        <v>110000</v>
      </c>
      <c r="D4221" s="127">
        <v>0</v>
      </c>
    </row>
    <row r="4222" spans="1:4" s="97" customFormat="1" x14ac:dyDescent="0.2">
      <c r="A4222" s="142"/>
      <c r="B4222" s="133" t="s">
        <v>236</v>
      </c>
      <c r="C4222" s="140">
        <f>C4171+C4204+C4209+C4214+C4217</f>
        <v>33623700</v>
      </c>
      <c r="D4222" s="140">
        <f>D4171+D4204+D4209+D4214+D4217</f>
        <v>0</v>
      </c>
    </row>
    <row r="4223" spans="1:4" s="97" customFormat="1" x14ac:dyDescent="0.2">
      <c r="A4223" s="135"/>
      <c r="B4223" s="121"/>
      <c r="C4223" s="137"/>
      <c r="D4223" s="137"/>
    </row>
    <row r="4224" spans="1:4" s="97" customFormat="1" x14ac:dyDescent="0.2">
      <c r="A4224" s="118"/>
      <c r="B4224" s="109"/>
      <c r="C4224" s="137"/>
      <c r="D4224" s="137"/>
    </row>
    <row r="4225" spans="1:4" s="97" customFormat="1" x14ac:dyDescent="0.2">
      <c r="A4225" s="120" t="s">
        <v>697</v>
      </c>
      <c r="B4225" s="128"/>
      <c r="C4225" s="137"/>
      <c r="D4225" s="137"/>
    </row>
    <row r="4226" spans="1:4" s="97" customFormat="1" x14ac:dyDescent="0.2">
      <c r="A4226" s="120" t="s">
        <v>255</v>
      </c>
      <c r="B4226" s="128"/>
      <c r="C4226" s="137"/>
      <c r="D4226" s="137"/>
    </row>
    <row r="4227" spans="1:4" s="97" customFormat="1" x14ac:dyDescent="0.2">
      <c r="A4227" s="120" t="s">
        <v>381</v>
      </c>
      <c r="B4227" s="128"/>
      <c r="C4227" s="137"/>
      <c r="D4227" s="137"/>
    </row>
    <row r="4228" spans="1:4" s="97" customFormat="1" x14ac:dyDescent="0.2">
      <c r="A4228" s="120" t="s">
        <v>530</v>
      </c>
      <c r="B4228" s="128"/>
      <c r="C4228" s="137"/>
      <c r="D4228" s="137"/>
    </row>
    <row r="4229" spans="1:4" s="97" customFormat="1" x14ac:dyDescent="0.2">
      <c r="A4229" s="120"/>
      <c r="B4229" s="122"/>
      <c r="C4229" s="110"/>
      <c r="D4229" s="110"/>
    </row>
    <row r="4230" spans="1:4" s="97" customFormat="1" x14ac:dyDescent="0.2">
      <c r="A4230" s="130">
        <v>410000</v>
      </c>
      <c r="B4230" s="124" t="s">
        <v>87</v>
      </c>
      <c r="C4230" s="138">
        <f>C4231+C4236+C4248+0+0+C4250</f>
        <v>3078300.0000000033</v>
      </c>
      <c r="D4230" s="138">
        <f>D4231+D4236+D4248+0+0+D4250</f>
        <v>0</v>
      </c>
    </row>
    <row r="4231" spans="1:4" s="97" customFormat="1" x14ac:dyDescent="0.2">
      <c r="A4231" s="130">
        <v>411000</v>
      </c>
      <c r="B4231" s="124" t="s">
        <v>204</v>
      </c>
      <c r="C4231" s="138">
        <f t="shared" ref="C4231" si="539">SUM(C4232:C4235)</f>
        <v>2781000.0000000033</v>
      </c>
      <c r="D4231" s="138">
        <f t="shared" ref="D4231" si="540">SUM(D4232:D4235)</f>
        <v>0</v>
      </c>
    </row>
    <row r="4232" spans="1:4" s="97" customFormat="1" x14ac:dyDescent="0.2">
      <c r="A4232" s="120">
        <v>411100</v>
      </c>
      <c r="B4232" s="121" t="s">
        <v>88</v>
      </c>
      <c r="C4232" s="127">
        <v>2600000.0000000033</v>
      </c>
      <c r="D4232" s="127">
        <v>0</v>
      </c>
    </row>
    <row r="4233" spans="1:4" s="97" customFormat="1" ht="46.5" x14ac:dyDescent="0.2">
      <c r="A4233" s="120">
        <v>411200</v>
      </c>
      <c r="B4233" s="121" t="s">
        <v>217</v>
      </c>
      <c r="C4233" s="127">
        <v>95000</v>
      </c>
      <c r="D4233" s="127">
        <v>0</v>
      </c>
    </row>
    <row r="4234" spans="1:4" s="97" customFormat="1" ht="46.5" x14ac:dyDescent="0.2">
      <c r="A4234" s="120">
        <v>411300</v>
      </c>
      <c r="B4234" s="121" t="s">
        <v>89</v>
      </c>
      <c r="C4234" s="127">
        <v>50000</v>
      </c>
      <c r="D4234" s="127">
        <v>0</v>
      </c>
    </row>
    <row r="4235" spans="1:4" s="97" customFormat="1" x14ac:dyDescent="0.2">
      <c r="A4235" s="120">
        <v>411400</v>
      </c>
      <c r="B4235" s="121" t="s">
        <v>90</v>
      </c>
      <c r="C4235" s="127">
        <v>36000</v>
      </c>
      <c r="D4235" s="127">
        <v>0</v>
      </c>
    </row>
    <row r="4236" spans="1:4" s="97" customFormat="1" x14ac:dyDescent="0.2">
      <c r="A4236" s="130">
        <v>412000</v>
      </c>
      <c r="B4236" s="128" t="s">
        <v>209</v>
      </c>
      <c r="C4236" s="138">
        <f>SUM(C4237:C4247)</f>
        <v>275300</v>
      </c>
      <c r="D4236" s="138">
        <f>SUM(D4237:D4247)</f>
        <v>0</v>
      </c>
    </row>
    <row r="4237" spans="1:4" s="97" customFormat="1" x14ac:dyDescent="0.2">
      <c r="A4237" s="120">
        <v>412100</v>
      </c>
      <c r="B4237" s="121" t="s">
        <v>91</v>
      </c>
      <c r="C4237" s="127">
        <v>27000</v>
      </c>
      <c r="D4237" s="127">
        <v>0</v>
      </c>
    </row>
    <row r="4238" spans="1:4" s="97" customFormat="1" ht="46.5" x14ac:dyDescent="0.2">
      <c r="A4238" s="120">
        <v>412200</v>
      </c>
      <c r="B4238" s="121" t="s">
        <v>218</v>
      </c>
      <c r="C4238" s="127">
        <v>120000</v>
      </c>
      <c r="D4238" s="127">
        <v>0</v>
      </c>
    </row>
    <row r="4239" spans="1:4" s="97" customFormat="1" x14ac:dyDescent="0.2">
      <c r="A4239" s="120">
        <v>412300</v>
      </c>
      <c r="B4239" s="121" t="s">
        <v>92</v>
      </c>
      <c r="C4239" s="127">
        <v>11000</v>
      </c>
      <c r="D4239" s="127">
        <v>0</v>
      </c>
    </row>
    <row r="4240" spans="1:4" s="97" customFormat="1" x14ac:dyDescent="0.2">
      <c r="A4240" s="120">
        <v>412400</v>
      </c>
      <c r="B4240" s="121" t="s">
        <v>93</v>
      </c>
      <c r="C4240" s="127">
        <v>1000</v>
      </c>
      <c r="D4240" s="127">
        <v>0</v>
      </c>
    </row>
    <row r="4241" spans="1:4" s="97" customFormat="1" x14ac:dyDescent="0.2">
      <c r="A4241" s="120">
        <v>412500</v>
      </c>
      <c r="B4241" s="121" t="s">
        <v>94</v>
      </c>
      <c r="C4241" s="127">
        <v>45000</v>
      </c>
      <c r="D4241" s="127">
        <v>0</v>
      </c>
    </row>
    <row r="4242" spans="1:4" s="97" customFormat="1" x14ac:dyDescent="0.2">
      <c r="A4242" s="120">
        <v>412600</v>
      </c>
      <c r="B4242" s="121" t="s">
        <v>219</v>
      </c>
      <c r="C4242" s="127">
        <v>24000</v>
      </c>
      <c r="D4242" s="127">
        <v>0</v>
      </c>
    </row>
    <row r="4243" spans="1:4" s="97" customFormat="1" x14ac:dyDescent="0.2">
      <c r="A4243" s="120">
        <v>412700</v>
      </c>
      <c r="B4243" s="121" t="s">
        <v>206</v>
      </c>
      <c r="C4243" s="127">
        <v>38000</v>
      </c>
      <c r="D4243" s="127">
        <v>0</v>
      </c>
    </row>
    <row r="4244" spans="1:4" s="97" customFormat="1" x14ac:dyDescent="0.2">
      <c r="A4244" s="120">
        <v>412900</v>
      </c>
      <c r="B4244" s="129" t="s">
        <v>531</v>
      </c>
      <c r="C4244" s="127">
        <v>600</v>
      </c>
      <c r="D4244" s="127">
        <v>0</v>
      </c>
    </row>
    <row r="4245" spans="1:4" s="97" customFormat="1" x14ac:dyDescent="0.2">
      <c r="A4245" s="120">
        <v>412900</v>
      </c>
      <c r="B4245" s="129" t="s">
        <v>299</v>
      </c>
      <c r="C4245" s="127">
        <v>2100</v>
      </c>
      <c r="D4245" s="127">
        <v>0</v>
      </c>
    </row>
    <row r="4246" spans="1:4" s="97" customFormat="1" ht="46.5" x14ac:dyDescent="0.2">
      <c r="A4246" s="120">
        <v>412900</v>
      </c>
      <c r="B4246" s="129" t="s">
        <v>317</v>
      </c>
      <c r="C4246" s="127">
        <v>1300</v>
      </c>
      <c r="D4246" s="127">
        <v>0</v>
      </c>
    </row>
    <row r="4247" spans="1:4" s="97" customFormat="1" ht="46.5" x14ac:dyDescent="0.2">
      <c r="A4247" s="141">
        <v>412900</v>
      </c>
      <c r="B4247" s="129" t="s">
        <v>318</v>
      </c>
      <c r="C4247" s="127">
        <v>5300</v>
      </c>
      <c r="D4247" s="127">
        <v>0</v>
      </c>
    </row>
    <row r="4248" spans="1:4" s="139" customFormat="1" x14ac:dyDescent="0.2">
      <c r="A4248" s="130">
        <v>413000</v>
      </c>
      <c r="B4248" s="128" t="s">
        <v>210</v>
      </c>
      <c r="C4248" s="138">
        <f>C4249</f>
        <v>1000</v>
      </c>
      <c r="D4248" s="138">
        <f>D4249</f>
        <v>0</v>
      </c>
    </row>
    <row r="4249" spans="1:4" s="97" customFormat="1" x14ac:dyDescent="0.2">
      <c r="A4249" s="120">
        <v>413900</v>
      </c>
      <c r="B4249" s="121" t="s">
        <v>99</v>
      </c>
      <c r="C4249" s="127">
        <v>1000</v>
      </c>
      <c r="D4249" s="127">
        <v>0</v>
      </c>
    </row>
    <row r="4250" spans="1:4" s="139" customFormat="1" x14ac:dyDescent="0.2">
      <c r="A4250" s="130">
        <v>415000</v>
      </c>
      <c r="B4250" s="128" t="s">
        <v>50</v>
      </c>
      <c r="C4250" s="138">
        <f>+C4252+C4251</f>
        <v>21000</v>
      </c>
      <c r="D4250" s="138">
        <f>+D4252+D4251</f>
        <v>0</v>
      </c>
    </row>
    <row r="4251" spans="1:4" s="97" customFormat="1" x14ac:dyDescent="0.2">
      <c r="A4251" s="120">
        <v>415100</v>
      </c>
      <c r="B4251" s="121" t="s">
        <v>272</v>
      </c>
      <c r="C4251" s="127">
        <v>20000</v>
      </c>
      <c r="D4251" s="127">
        <v>0</v>
      </c>
    </row>
    <row r="4252" spans="1:4" s="97" customFormat="1" x14ac:dyDescent="0.2">
      <c r="A4252" s="120">
        <v>415200</v>
      </c>
      <c r="B4252" s="121" t="s">
        <v>280</v>
      </c>
      <c r="C4252" s="127">
        <v>1000</v>
      </c>
      <c r="D4252" s="127">
        <v>0</v>
      </c>
    </row>
    <row r="4253" spans="1:4" s="97" customFormat="1" x14ac:dyDescent="0.2">
      <c r="A4253" s="130">
        <v>510000</v>
      </c>
      <c r="B4253" s="128" t="s">
        <v>153</v>
      </c>
      <c r="C4253" s="138">
        <f>C4259+C4254+C4257+0</f>
        <v>41000</v>
      </c>
      <c r="D4253" s="138">
        <f>D4259+D4254+D4257+0</f>
        <v>0</v>
      </c>
    </row>
    <row r="4254" spans="1:4" s="139" customFormat="1" x14ac:dyDescent="0.2">
      <c r="A4254" s="130">
        <v>511000</v>
      </c>
      <c r="B4254" s="128" t="s">
        <v>154</v>
      </c>
      <c r="C4254" s="138">
        <f>SUM(C4255:C4256)</f>
        <v>30000</v>
      </c>
      <c r="D4254" s="138">
        <f>SUM(D4255:D4256)</f>
        <v>0</v>
      </c>
    </row>
    <row r="4255" spans="1:4" s="97" customFormat="1" x14ac:dyDescent="0.2">
      <c r="A4255" s="120">
        <v>511300</v>
      </c>
      <c r="B4255" s="121" t="s">
        <v>157</v>
      </c>
      <c r="C4255" s="127">
        <v>20000</v>
      </c>
      <c r="D4255" s="127">
        <v>0</v>
      </c>
    </row>
    <row r="4256" spans="1:4" s="97" customFormat="1" x14ac:dyDescent="0.2">
      <c r="A4256" s="141">
        <v>511400</v>
      </c>
      <c r="B4256" s="121" t="s">
        <v>158</v>
      </c>
      <c r="C4256" s="127">
        <v>10000</v>
      </c>
      <c r="D4256" s="127">
        <v>0</v>
      </c>
    </row>
    <row r="4257" spans="1:4" s="139" customFormat="1" x14ac:dyDescent="0.2">
      <c r="A4257" s="130">
        <v>513000</v>
      </c>
      <c r="B4257" s="128" t="s">
        <v>162</v>
      </c>
      <c r="C4257" s="138">
        <f>C4258</f>
        <v>6000</v>
      </c>
      <c r="D4257" s="138">
        <f>D4258</f>
        <v>0</v>
      </c>
    </row>
    <row r="4258" spans="1:4" s="97" customFormat="1" x14ac:dyDescent="0.2">
      <c r="A4258" s="120">
        <v>513700</v>
      </c>
      <c r="B4258" s="121" t="s">
        <v>163</v>
      </c>
      <c r="C4258" s="127">
        <v>6000</v>
      </c>
      <c r="D4258" s="127">
        <v>0</v>
      </c>
    </row>
    <row r="4259" spans="1:4" s="97" customFormat="1" ht="46.5" x14ac:dyDescent="0.2">
      <c r="A4259" s="130">
        <v>516000</v>
      </c>
      <c r="B4259" s="128" t="s">
        <v>164</v>
      </c>
      <c r="C4259" s="138">
        <f>C4260</f>
        <v>5000</v>
      </c>
      <c r="D4259" s="138">
        <f>D4260</f>
        <v>0</v>
      </c>
    </row>
    <row r="4260" spans="1:4" s="97" customFormat="1" ht="46.5" x14ac:dyDescent="0.2">
      <c r="A4260" s="120">
        <v>516100</v>
      </c>
      <c r="B4260" s="121" t="s">
        <v>164</v>
      </c>
      <c r="C4260" s="127">
        <v>5000</v>
      </c>
      <c r="D4260" s="127">
        <v>0</v>
      </c>
    </row>
    <row r="4261" spans="1:4" s="139" customFormat="1" x14ac:dyDescent="0.2">
      <c r="A4261" s="130">
        <v>630000</v>
      </c>
      <c r="B4261" s="128" t="s">
        <v>194</v>
      </c>
      <c r="C4261" s="138">
        <f>C4262+0</f>
        <v>35000</v>
      </c>
      <c r="D4261" s="138">
        <f>D4262+0</f>
        <v>0</v>
      </c>
    </row>
    <row r="4262" spans="1:4" s="139" customFormat="1" ht="46.5" x14ac:dyDescent="0.2">
      <c r="A4262" s="130">
        <v>638000</v>
      </c>
      <c r="B4262" s="128" t="s">
        <v>127</v>
      </c>
      <c r="C4262" s="138">
        <f>C4263</f>
        <v>35000</v>
      </c>
      <c r="D4262" s="138">
        <f>D4263</f>
        <v>0</v>
      </c>
    </row>
    <row r="4263" spans="1:4" s="97" customFormat="1" x14ac:dyDescent="0.2">
      <c r="A4263" s="120">
        <v>638100</v>
      </c>
      <c r="B4263" s="121" t="s">
        <v>199</v>
      </c>
      <c r="C4263" s="127">
        <v>35000</v>
      </c>
      <c r="D4263" s="127">
        <v>0</v>
      </c>
    </row>
    <row r="4264" spans="1:4" s="97" customFormat="1" x14ac:dyDescent="0.2">
      <c r="A4264" s="142"/>
      <c r="B4264" s="133" t="s">
        <v>236</v>
      </c>
      <c r="C4264" s="140">
        <f>C4230+C4253+C4261+0</f>
        <v>3154300.0000000033</v>
      </c>
      <c r="D4264" s="140">
        <f>D4230+D4253+D4261+0</f>
        <v>0</v>
      </c>
    </row>
    <row r="4265" spans="1:4" s="97" customFormat="1" x14ac:dyDescent="0.2">
      <c r="A4265" s="120"/>
      <c r="B4265" s="121"/>
      <c r="C4265" s="137"/>
      <c r="D4265" s="137"/>
    </row>
    <row r="4266" spans="1:4" s="97" customFormat="1" x14ac:dyDescent="0.2">
      <c r="A4266" s="118"/>
      <c r="B4266" s="109"/>
      <c r="C4266" s="137"/>
      <c r="D4266" s="137"/>
    </row>
    <row r="4267" spans="1:4" s="97" customFormat="1" x14ac:dyDescent="0.2">
      <c r="A4267" s="120" t="s">
        <v>698</v>
      </c>
      <c r="B4267" s="128"/>
      <c r="C4267" s="137"/>
      <c r="D4267" s="137"/>
    </row>
    <row r="4268" spans="1:4" s="97" customFormat="1" x14ac:dyDescent="0.2">
      <c r="A4268" s="120" t="s">
        <v>255</v>
      </c>
      <c r="B4268" s="128"/>
      <c r="C4268" s="137"/>
      <c r="D4268" s="137"/>
    </row>
    <row r="4269" spans="1:4" s="97" customFormat="1" x14ac:dyDescent="0.2">
      <c r="A4269" s="120" t="s">
        <v>385</v>
      </c>
      <c r="B4269" s="128"/>
      <c r="C4269" s="137"/>
      <c r="D4269" s="137"/>
    </row>
    <row r="4270" spans="1:4" s="97" customFormat="1" x14ac:dyDescent="0.2">
      <c r="A4270" s="120" t="s">
        <v>530</v>
      </c>
      <c r="B4270" s="128"/>
      <c r="C4270" s="137"/>
      <c r="D4270" s="137"/>
    </row>
    <row r="4271" spans="1:4" s="97" customFormat="1" x14ac:dyDescent="0.2">
      <c r="A4271" s="120"/>
      <c r="B4271" s="122"/>
      <c r="C4271" s="110"/>
      <c r="D4271" s="110"/>
    </row>
    <row r="4272" spans="1:4" s="97" customFormat="1" x14ac:dyDescent="0.2">
      <c r="A4272" s="130">
        <v>410000</v>
      </c>
      <c r="B4272" s="124" t="s">
        <v>87</v>
      </c>
      <c r="C4272" s="138">
        <f>C4273+C4278+C4291+0+0</f>
        <v>176297700</v>
      </c>
      <c r="D4272" s="138">
        <f>D4273+D4278+D4291+0+0</f>
        <v>0</v>
      </c>
    </row>
    <row r="4273" spans="1:4" s="97" customFormat="1" x14ac:dyDescent="0.2">
      <c r="A4273" s="130">
        <v>411000</v>
      </c>
      <c r="B4273" s="124" t="s">
        <v>204</v>
      </c>
      <c r="C4273" s="138">
        <f t="shared" ref="C4273" si="541">SUM(C4274:C4277)</f>
        <v>1586000.0000000005</v>
      </c>
      <c r="D4273" s="138">
        <f t="shared" ref="D4273" si="542">SUM(D4274:D4277)</f>
        <v>0</v>
      </c>
    </row>
    <row r="4274" spans="1:4" s="97" customFormat="1" x14ac:dyDescent="0.2">
      <c r="A4274" s="120">
        <v>411100</v>
      </c>
      <c r="B4274" s="121" t="s">
        <v>88</v>
      </c>
      <c r="C4274" s="127">
        <v>1485000.0000000005</v>
      </c>
      <c r="D4274" s="127">
        <v>0</v>
      </c>
    </row>
    <row r="4275" spans="1:4" s="97" customFormat="1" ht="46.5" x14ac:dyDescent="0.2">
      <c r="A4275" s="120">
        <v>411200</v>
      </c>
      <c r="B4275" s="121" t="s">
        <v>217</v>
      </c>
      <c r="C4275" s="127">
        <v>52000</v>
      </c>
      <c r="D4275" s="127">
        <v>0</v>
      </c>
    </row>
    <row r="4276" spans="1:4" s="97" customFormat="1" ht="46.5" x14ac:dyDescent="0.2">
      <c r="A4276" s="120">
        <v>411300</v>
      </c>
      <c r="B4276" s="121" t="s">
        <v>89</v>
      </c>
      <c r="C4276" s="127">
        <v>30000</v>
      </c>
      <c r="D4276" s="127">
        <v>0</v>
      </c>
    </row>
    <row r="4277" spans="1:4" s="97" customFormat="1" x14ac:dyDescent="0.2">
      <c r="A4277" s="120">
        <v>411400</v>
      </c>
      <c r="B4277" s="121" t="s">
        <v>90</v>
      </c>
      <c r="C4277" s="127">
        <v>19000</v>
      </c>
      <c r="D4277" s="127">
        <v>0</v>
      </c>
    </row>
    <row r="4278" spans="1:4" s="97" customFormat="1" x14ac:dyDescent="0.2">
      <c r="A4278" s="130">
        <v>412000</v>
      </c>
      <c r="B4278" s="128" t="s">
        <v>209</v>
      </c>
      <c r="C4278" s="138">
        <f>SUM(C4279:C4290)</f>
        <v>211700.00000000003</v>
      </c>
      <c r="D4278" s="138">
        <f>SUM(D4279:D4290)</f>
        <v>0</v>
      </c>
    </row>
    <row r="4279" spans="1:4" s="97" customFormat="1" x14ac:dyDescent="0.2">
      <c r="A4279" s="120">
        <v>412100</v>
      </c>
      <c r="B4279" s="121" t="s">
        <v>91</v>
      </c>
      <c r="C4279" s="127">
        <v>17000</v>
      </c>
      <c r="D4279" s="127">
        <v>0</v>
      </c>
    </row>
    <row r="4280" spans="1:4" s="97" customFormat="1" ht="46.5" x14ac:dyDescent="0.2">
      <c r="A4280" s="120">
        <v>412200</v>
      </c>
      <c r="B4280" s="121" t="s">
        <v>218</v>
      </c>
      <c r="C4280" s="127">
        <v>105000</v>
      </c>
      <c r="D4280" s="127">
        <v>0</v>
      </c>
    </row>
    <row r="4281" spans="1:4" s="97" customFormat="1" x14ac:dyDescent="0.2">
      <c r="A4281" s="120">
        <v>412300</v>
      </c>
      <c r="B4281" s="121" t="s">
        <v>92</v>
      </c>
      <c r="C4281" s="127">
        <v>25000</v>
      </c>
      <c r="D4281" s="127">
        <v>0</v>
      </c>
    </row>
    <row r="4282" spans="1:4" s="97" customFormat="1" x14ac:dyDescent="0.2">
      <c r="A4282" s="120">
        <v>412500</v>
      </c>
      <c r="B4282" s="121" t="s">
        <v>94</v>
      </c>
      <c r="C4282" s="127">
        <v>10000</v>
      </c>
      <c r="D4282" s="127">
        <v>0</v>
      </c>
    </row>
    <row r="4283" spans="1:4" s="97" customFormat="1" x14ac:dyDescent="0.2">
      <c r="A4283" s="120">
        <v>412600</v>
      </c>
      <c r="B4283" s="121" t="s">
        <v>219</v>
      </c>
      <c r="C4283" s="127">
        <v>32000.000000000018</v>
      </c>
      <c r="D4283" s="127">
        <v>0</v>
      </c>
    </row>
    <row r="4284" spans="1:4" s="97" customFormat="1" x14ac:dyDescent="0.2">
      <c r="A4284" s="120">
        <v>412700</v>
      </c>
      <c r="B4284" s="121" t="s">
        <v>206</v>
      </c>
      <c r="C4284" s="127">
        <v>10000</v>
      </c>
      <c r="D4284" s="127">
        <v>0</v>
      </c>
    </row>
    <row r="4285" spans="1:4" s="97" customFormat="1" x14ac:dyDescent="0.2">
      <c r="A4285" s="120">
        <v>412900</v>
      </c>
      <c r="B4285" s="129" t="s">
        <v>531</v>
      </c>
      <c r="C4285" s="127">
        <v>1100</v>
      </c>
      <c r="D4285" s="127">
        <v>0</v>
      </c>
    </row>
    <row r="4286" spans="1:4" s="97" customFormat="1" x14ac:dyDescent="0.2">
      <c r="A4286" s="120">
        <v>412900</v>
      </c>
      <c r="B4286" s="129" t="s">
        <v>299</v>
      </c>
      <c r="C4286" s="127">
        <v>3300</v>
      </c>
      <c r="D4286" s="127">
        <v>0</v>
      </c>
    </row>
    <row r="4287" spans="1:4" s="97" customFormat="1" x14ac:dyDescent="0.2">
      <c r="A4287" s="120">
        <v>412900</v>
      </c>
      <c r="B4287" s="129" t="s">
        <v>316</v>
      </c>
      <c r="C4287" s="127">
        <v>4299.9999999999964</v>
      </c>
      <c r="D4287" s="127">
        <v>0</v>
      </c>
    </row>
    <row r="4288" spans="1:4" s="97" customFormat="1" ht="46.5" x14ac:dyDescent="0.2">
      <c r="A4288" s="120">
        <v>412900</v>
      </c>
      <c r="B4288" s="129" t="s">
        <v>317</v>
      </c>
      <c r="C4288" s="127">
        <v>800.00000000000011</v>
      </c>
      <c r="D4288" s="127">
        <v>0</v>
      </c>
    </row>
    <row r="4289" spans="1:4" s="97" customFormat="1" ht="46.5" x14ac:dyDescent="0.2">
      <c r="A4289" s="120">
        <v>412900</v>
      </c>
      <c r="B4289" s="129" t="s">
        <v>318</v>
      </c>
      <c r="C4289" s="127">
        <v>3000.0000000000014</v>
      </c>
      <c r="D4289" s="127">
        <v>0</v>
      </c>
    </row>
    <row r="4290" spans="1:4" s="97" customFormat="1" x14ac:dyDescent="0.2">
      <c r="A4290" s="120">
        <v>412900</v>
      </c>
      <c r="B4290" s="121" t="s">
        <v>301</v>
      </c>
      <c r="C4290" s="127">
        <v>200</v>
      </c>
      <c r="D4290" s="127">
        <v>0</v>
      </c>
    </row>
    <row r="4291" spans="1:4" s="139" customFormat="1" x14ac:dyDescent="0.2">
      <c r="A4291" s="130">
        <v>414000</v>
      </c>
      <c r="B4291" s="128" t="s">
        <v>104</v>
      </c>
      <c r="C4291" s="138">
        <f>SUM(C4292:C4292)</f>
        <v>174500000</v>
      </c>
      <c r="D4291" s="138">
        <f>SUM(D4292:D4292)</f>
        <v>0</v>
      </c>
    </row>
    <row r="4292" spans="1:4" s="97" customFormat="1" x14ac:dyDescent="0.2">
      <c r="A4292" s="120">
        <v>414100</v>
      </c>
      <c r="B4292" s="121" t="s">
        <v>447</v>
      </c>
      <c r="C4292" s="127">
        <v>174500000</v>
      </c>
      <c r="D4292" s="127">
        <v>0</v>
      </c>
    </row>
    <row r="4293" spans="1:4" s="97" customFormat="1" x14ac:dyDescent="0.2">
      <c r="A4293" s="130">
        <v>510000</v>
      </c>
      <c r="B4293" s="128" t="s">
        <v>153</v>
      </c>
      <c r="C4293" s="138">
        <f>C4294+C4296</f>
        <v>5000</v>
      </c>
      <c r="D4293" s="138">
        <f>D4294+D4296</f>
        <v>0</v>
      </c>
    </row>
    <row r="4294" spans="1:4" s="97" customFormat="1" x14ac:dyDescent="0.2">
      <c r="A4294" s="130">
        <v>511000</v>
      </c>
      <c r="B4294" s="128" t="s">
        <v>154</v>
      </c>
      <c r="C4294" s="138">
        <f>SUM(C4295:C4295)</f>
        <v>3000</v>
      </c>
      <c r="D4294" s="138">
        <f>SUM(D4295:D4295)</f>
        <v>0</v>
      </c>
    </row>
    <row r="4295" spans="1:4" s="97" customFormat="1" x14ac:dyDescent="0.2">
      <c r="A4295" s="120">
        <v>511300</v>
      </c>
      <c r="B4295" s="121" t="s">
        <v>157</v>
      </c>
      <c r="C4295" s="127">
        <v>3000</v>
      </c>
      <c r="D4295" s="127">
        <v>0</v>
      </c>
    </row>
    <row r="4296" spans="1:4" s="139" customFormat="1" ht="46.5" x14ac:dyDescent="0.2">
      <c r="A4296" s="130">
        <v>516000</v>
      </c>
      <c r="B4296" s="128" t="s">
        <v>164</v>
      </c>
      <c r="C4296" s="138">
        <f>C4297</f>
        <v>2000</v>
      </c>
      <c r="D4296" s="138">
        <f>D4297</f>
        <v>0</v>
      </c>
    </row>
    <row r="4297" spans="1:4" s="97" customFormat="1" ht="46.5" x14ac:dyDescent="0.2">
      <c r="A4297" s="120">
        <v>516100</v>
      </c>
      <c r="B4297" s="121" t="s">
        <v>164</v>
      </c>
      <c r="C4297" s="127">
        <v>2000</v>
      </c>
      <c r="D4297" s="127">
        <v>0</v>
      </c>
    </row>
    <row r="4298" spans="1:4" s="139" customFormat="1" x14ac:dyDescent="0.2">
      <c r="A4298" s="130">
        <v>630000</v>
      </c>
      <c r="B4298" s="128" t="s">
        <v>194</v>
      </c>
      <c r="C4298" s="138">
        <f t="shared" ref="C4298:C4299" si="543">C4299</f>
        <v>45000</v>
      </c>
      <c r="D4298" s="138">
        <f t="shared" ref="D4298:D4299" si="544">D4299</f>
        <v>0</v>
      </c>
    </row>
    <row r="4299" spans="1:4" s="139" customFormat="1" ht="46.5" x14ac:dyDescent="0.2">
      <c r="A4299" s="130">
        <v>638000</v>
      </c>
      <c r="B4299" s="128" t="s">
        <v>127</v>
      </c>
      <c r="C4299" s="138">
        <f t="shared" si="543"/>
        <v>45000</v>
      </c>
      <c r="D4299" s="138">
        <f t="shared" si="544"/>
        <v>0</v>
      </c>
    </row>
    <row r="4300" spans="1:4" s="97" customFormat="1" x14ac:dyDescent="0.2">
      <c r="A4300" s="120">
        <v>638100</v>
      </c>
      <c r="B4300" s="121" t="s">
        <v>199</v>
      </c>
      <c r="C4300" s="127">
        <v>45000</v>
      </c>
      <c r="D4300" s="127">
        <v>0</v>
      </c>
    </row>
    <row r="4301" spans="1:4" s="97" customFormat="1" x14ac:dyDescent="0.2">
      <c r="A4301" s="142"/>
      <c r="B4301" s="133" t="s">
        <v>236</v>
      </c>
      <c r="C4301" s="140">
        <f>C4272+C4293+C4298+0</f>
        <v>176347700</v>
      </c>
      <c r="D4301" s="140">
        <f>D4272+D4293+D4298+0</f>
        <v>0</v>
      </c>
    </row>
    <row r="4302" spans="1:4" s="97" customFormat="1" x14ac:dyDescent="0.2">
      <c r="A4302" s="108"/>
      <c r="B4302" s="109"/>
      <c r="C4302" s="137"/>
      <c r="D4302" s="137"/>
    </row>
    <row r="4303" spans="1:4" s="97" customFormat="1" x14ac:dyDescent="0.2">
      <c r="A4303" s="118"/>
      <c r="B4303" s="109"/>
      <c r="C4303" s="137"/>
      <c r="D4303" s="137"/>
    </row>
    <row r="4304" spans="1:4" s="97" customFormat="1" x14ac:dyDescent="0.2">
      <c r="A4304" s="120" t="s">
        <v>699</v>
      </c>
      <c r="B4304" s="128"/>
      <c r="C4304" s="137"/>
      <c r="D4304" s="137"/>
    </row>
    <row r="4305" spans="1:4" s="97" customFormat="1" x14ac:dyDescent="0.2">
      <c r="A4305" s="120" t="s">
        <v>256</v>
      </c>
      <c r="B4305" s="128"/>
      <c r="C4305" s="137"/>
      <c r="D4305" s="137"/>
    </row>
    <row r="4306" spans="1:4" s="97" customFormat="1" x14ac:dyDescent="0.2">
      <c r="A4306" s="120" t="s">
        <v>381</v>
      </c>
      <c r="B4306" s="128"/>
      <c r="C4306" s="137"/>
      <c r="D4306" s="137"/>
    </row>
    <row r="4307" spans="1:4" s="97" customFormat="1" x14ac:dyDescent="0.2">
      <c r="A4307" s="120" t="s">
        <v>530</v>
      </c>
      <c r="B4307" s="128"/>
      <c r="C4307" s="137"/>
      <c r="D4307" s="137"/>
    </row>
    <row r="4308" spans="1:4" s="97" customFormat="1" x14ac:dyDescent="0.2">
      <c r="A4308" s="120"/>
      <c r="B4308" s="122"/>
      <c r="C4308" s="110"/>
      <c r="D4308" s="110"/>
    </row>
    <row r="4309" spans="1:4" s="97" customFormat="1" x14ac:dyDescent="0.2">
      <c r="A4309" s="130">
        <v>410000</v>
      </c>
      <c r="B4309" s="124" t="s">
        <v>87</v>
      </c>
      <c r="C4309" s="138">
        <f>C4310+C4315+C4327+C4331+0</f>
        <v>15394300</v>
      </c>
      <c r="D4309" s="138">
        <f>D4310+D4315+D4327+D4331+0</f>
        <v>0</v>
      </c>
    </row>
    <row r="4310" spans="1:4" s="97" customFormat="1" x14ac:dyDescent="0.2">
      <c r="A4310" s="130">
        <v>411000</v>
      </c>
      <c r="B4310" s="124" t="s">
        <v>204</v>
      </c>
      <c r="C4310" s="138">
        <f t="shared" ref="C4310" si="545">SUM(C4311:C4314)</f>
        <v>1875000</v>
      </c>
      <c r="D4310" s="138">
        <f t="shared" ref="D4310" si="546">SUM(D4311:D4314)</f>
        <v>0</v>
      </c>
    </row>
    <row r="4311" spans="1:4" s="97" customFormat="1" x14ac:dyDescent="0.2">
      <c r="A4311" s="120">
        <v>411100</v>
      </c>
      <c r="B4311" s="121" t="s">
        <v>88</v>
      </c>
      <c r="C4311" s="127">
        <v>1738000</v>
      </c>
      <c r="D4311" s="127">
        <v>0</v>
      </c>
    </row>
    <row r="4312" spans="1:4" s="97" customFormat="1" ht="46.5" x14ac:dyDescent="0.2">
      <c r="A4312" s="120">
        <v>411200</v>
      </c>
      <c r="B4312" s="121" t="s">
        <v>217</v>
      </c>
      <c r="C4312" s="127">
        <v>55000</v>
      </c>
      <c r="D4312" s="127">
        <v>0</v>
      </c>
    </row>
    <row r="4313" spans="1:4" s="97" customFormat="1" ht="46.5" x14ac:dyDescent="0.2">
      <c r="A4313" s="120">
        <v>411300</v>
      </c>
      <c r="B4313" s="121" t="s">
        <v>89</v>
      </c>
      <c r="C4313" s="127">
        <v>70000</v>
      </c>
      <c r="D4313" s="127">
        <v>0</v>
      </c>
    </row>
    <row r="4314" spans="1:4" s="97" customFormat="1" x14ac:dyDescent="0.2">
      <c r="A4314" s="120">
        <v>411400</v>
      </c>
      <c r="B4314" s="121" t="s">
        <v>90</v>
      </c>
      <c r="C4314" s="127">
        <v>12000</v>
      </c>
      <c r="D4314" s="127">
        <v>0</v>
      </c>
    </row>
    <row r="4315" spans="1:4" s="97" customFormat="1" x14ac:dyDescent="0.2">
      <c r="A4315" s="130">
        <v>412000</v>
      </c>
      <c r="B4315" s="128" t="s">
        <v>209</v>
      </c>
      <c r="C4315" s="138">
        <f>SUM(C4316:C4326)</f>
        <v>249300</v>
      </c>
      <c r="D4315" s="138">
        <f>SUM(D4316:D4326)</f>
        <v>0</v>
      </c>
    </row>
    <row r="4316" spans="1:4" s="97" customFormat="1" x14ac:dyDescent="0.2">
      <c r="A4316" s="120">
        <v>412100</v>
      </c>
      <c r="B4316" s="121" t="s">
        <v>91</v>
      </c>
      <c r="C4316" s="127">
        <v>8000</v>
      </c>
      <c r="D4316" s="127">
        <v>0</v>
      </c>
    </row>
    <row r="4317" spans="1:4" s="97" customFormat="1" ht="46.5" x14ac:dyDescent="0.2">
      <c r="A4317" s="120">
        <v>412200</v>
      </c>
      <c r="B4317" s="121" t="s">
        <v>218</v>
      </c>
      <c r="C4317" s="127">
        <v>16200</v>
      </c>
      <c r="D4317" s="127">
        <v>0</v>
      </c>
    </row>
    <row r="4318" spans="1:4" s="97" customFormat="1" x14ac:dyDescent="0.2">
      <c r="A4318" s="120">
        <v>412300</v>
      </c>
      <c r="B4318" s="121" t="s">
        <v>92</v>
      </c>
      <c r="C4318" s="127">
        <v>17000</v>
      </c>
      <c r="D4318" s="127">
        <v>0</v>
      </c>
    </row>
    <row r="4319" spans="1:4" s="97" customFormat="1" x14ac:dyDescent="0.2">
      <c r="A4319" s="120">
        <v>412500</v>
      </c>
      <c r="B4319" s="121" t="s">
        <v>94</v>
      </c>
      <c r="C4319" s="127">
        <v>25000</v>
      </c>
      <c r="D4319" s="127">
        <v>0</v>
      </c>
    </row>
    <row r="4320" spans="1:4" s="97" customFormat="1" x14ac:dyDescent="0.2">
      <c r="A4320" s="120">
        <v>412600</v>
      </c>
      <c r="B4320" s="121" t="s">
        <v>219</v>
      </c>
      <c r="C4320" s="127">
        <v>60000</v>
      </c>
      <c r="D4320" s="127">
        <v>0</v>
      </c>
    </row>
    <row r="4321" spans="1:4" s="97" customFormat="1" x14ac:dyDescent="0.2">
      <c r="A4321" s="120">
        <v>412700</v>
      </c>
      <c r="B4321" s="121" t="s">
        <v>206</v>
      </c>
      <c r="C4321" s="127">
        <v>33900</v>
      </c>
      <c r="D4321" s="127">
        <v>0</v>
      </c>
    </row>
    <row r="4322" spans="1:4" s="97" customFormat="1" x14ac:dyDescent="0.2">
      <c r="A4322" s="120">
        <v>412900</v>
      </c>
      <c r="B4322" s="129" t="s">
        <v>531</v>
      </c>
      <c r="C4322" s="127">
        <v>3000</v>
      </c>
      <c r="D4322" s="127">
        <v>0</v>
      </c>
    </row>
    <row r="4323" spans="1:4" s="97" customFormat="1" x14ac:dyDescent="0.2">
      <c r="A4323" s="120">
        <v>412900</v>
      </c>
      <c r="B4323" s="129" t="s">
        <v>299</v>
      </c>
      <c r="C4323" s="127">
        <v>76500</v>
      </c>
      <c r="D4323" s="127">
        <v>0</v>
      </c>
    </row>
    <row r="4324" spans="1:4" s="97" customFormat="1" x14ac:dyDescent="0.2">
      <c r="A4324" s="120">
        <v>412900</v>
      </c>
      <c r="B4324" s="129" t="s">
        <v>316</v>
      </c>
      <c r="C4324" s="127">
        <v>4000</v>
      </c>
      <c r="D4324" s="127">
        <v>0</v>
      </c>
    </row>
    <row r="4325" spans="1:4" s="97" customFormat="1" ht="46.5" x14ac:dyDescent="0.2">
      <c r="A4325" s="120">
        <v>412900</v>
      </c>
      <c r="B4325" s="129" t="s">
        <v>317</v>
      </c>
      <c r="C4325" s="127">
        <v>2000</v>
      </c>
      <c r="D4325" s="127">
        <v>0</v>
      </c>
    </row>
    <row r="4326" spans="1:4" s="97" customFormat="1" ht="46.5" x14ac:dyDescent="0.2">
      <c r="A4326" s="120">
        <v>412900</v>
      </c>
      <c r="B4326" s="121" t="s">
        <v>318</v>
      </c>
      <c r="C4326" s="127">
        <v>3700</v>
      </c>
      <c r="D4326" s="127">
        <v>0</v>
      </c>
    </row>
    <row r="4327" spans="1:4" s="97" customFormat="1" x14ac:dyDescent="0.2">
      <c r="A4327" s="130">
        <v>414000</v>
      </c>
      <c r="B4327" s="128" t="s">
        <v>104</v>
      </c>
      <c r="C4327" s="138">
        <f>SUM(C4328:C4330)</f>
        <v>13000000</v>
      </c>
      <c r="D4327" s="138">
        <f>SUM(D4328:D4330)</f>
        <v>0</v>
      </c>
    </row>
    <row r="4328" spans="1:4" s="97" customFormat="1" x14ac:dyDescent="0.2">
      <c r="A4328" s="141">
        <v>414100</v>
      </c>
      <c r="B4328" s="121" t="s">
        <v>448</v>
      </c>
      <c r="C4328" s="127">
        <v>10000000</v>
      </c>
      <c r="D4328" s="127">
        <v>0</v>
      </c>
    </row>
    <row r="4329" spans="1:4" s="97" customFormat="1" x14ac:dyDescent="0.2">
      <c r="A4329" s="141">
        <v>414100</v>
      </c>
      <c r="B4329" s="121" t="s">
        <v>449</v>
      </c>
      <c r="C4329" s="127">
        <v>2600000</v>
      </c>
      <c r="D4329" s="127">
        <v>0</v>
      </c>
    </row>
    <row r="4330" spans="1:4" s="97" customFormat="1" x14ac:dyDescent="0.2">
      <c r="A4330" s="141">
        <v>414100</v>
      </c>
      <c r="B4330" s="121" t="s">
        <v>700</v>
      </c>
      <c r="C4330" s="127">
        <v>400000</v>
      </c>
      <c r="D4330" s="127">
        <v>0</v>
      </c>
    </row>
    <row r="4331" spans="1:4" s="143" customFormat="1" x14ac:dyDescent="0.2">
      <c r="A4331" s="130">
        <v>415000</v>
      </c>
      <c r="B4331" s="128" t="s">
        <v>50</v>
      </c>
      <c r="C4331" s="138">
        <f>SUM(C4332:C4333)</f>
        <v>270000</v>
      </c>
      <c r="D4331" s="138">
        <f>SUM(D4332:D4333)</f>
        <v>0</v>
      </c>
    </row>
    <row r="4332" spans="1:4" s="97" customFormat="1" x14ac:dyDescent="0.2">
      <c r="A4332" s="141">
        <v>415200</v>
      </c>
      <c r="B4332" s="121" t="s">
        <v>270</v>
      </c>
      <c r="C4332" s="127">
        <v>20000</v>
      </c>
      <c r="D4332" s="127">
        <v>0</v>
      </c>
    </row>
    <row r="4333" spans="1:4" s="97" customFormat="1" x14ac:dyDescent="0.2">
      <c r="A4333" s="141">
        <v>415200</v>
      </c>
      <c r="B4333" s="121" t="s">
        <v>513</v>
      </c>
      <c r="C4333" s="127">
        <v>249999.99999999997</v>
      </c>
      <c r="D4333" s="127">
        <v>0</v>
      </c>
    </row>
    <row r="4334" spans="1:4" s="97" customFormat="1" x14ac:dyDescent="0.2">
      <c r="A4334" s="130">
        <v>510000</v>
      </c>
      <c r="B4334" s="128" t="s">
        <v>153</v>
      </c>
      <c r="C4334" s="138">
        <f>C4335+C4337</f>
        <v>13200</v>
      </c>
      <c r="D4334" s="138">
        <f>D4335+D4337</f>
        <v>0</v>
      </c>
    </row>
    <row r="4335" spans="1:4" s="97" customFormat="1" x14ac:dyDescent="0.2">
      <c r="A4335" s="130">
        <v>511000</v>
      </c>
      <c r="B4335" s="128" t="s">
        <v>154</v>
      </c>
      <c r="C4335" s="138">
        <f>SUM(C4336:C4336)</f>
        <v>9000</v>
      </c>
      <c r="D4335" s="138">
        <f>SUM(D4336:D4336)</f>
        <v>0</v>
      </c>
    </row>
    <row r="4336" spans="1:4" s="97" customFormat="1" x14ac:dyDescent="0.2">
      <c r="A4336" s="120">
        <v>511300</v>
      </c>
      <c r="B4336" s="121" t="s">
        <v>157</v>
      </c>
      <c r="C4336" s="127">
        <v>9000</v>
      </c>
      <c r="D4336" s="127">
        <v>0</v>
      </c>
    </row>
    <row r="4337" spans="1:4" s="139" customFormat="1" ht="46.5" x14ac:dyDescent="0.2">
      <c r="A4337" s="130">
        <v>516000</v>
      </c>
      <c r="B4337" s="128" t="s">
        <v>164</v>
      </c>
      <c r="C4337" s="138">
        <f>SUM(C4338)</f>
        <v>4200</v>
      </c>
      <c r="D4337" s="138">
        <f>SUM(D4338)</f>
        <v>0</v>
      </c>
    </row>
    <row r="4338" spans="1:4" s="97" customFormat="1" ht="46.5" x14ac:dyDescent="0.2">
      <c r="A4338" s="120">
        <v>516100</v>
      </c>
      <c r="B4338" s="121" t="s">
        <v>164</v>
      </c>
      <c r="C4338" s="127">
        <v>4200</v>
      </c>
      <c r="D4338" s="127">
        <v>0</v>
      </c>
    </row>
    <row r="4339" spans="1:4" s="139" customFormat="1" x14ac:dyDescent="0.2">
      <c r="A4339" s="130">
        <v>630000</v>
      </c>
      <c r="B4339" s="128" t="s">
        <v>194</v>
      </c>
      <c r="C4339" s="138">
        <f>0+C4340</f>
        <v>42000</v>
      </c>
      <c r="D4339" s="138">
        <f>0+D4340</f>
        <v>0</v>
      </c>
    </row>
    <row r="4340" spans="1:4" s="139" customFormat="1" ht="46.5" x14ac:dyDescent="0.2">
      <c r="A4340" s="130">
        <v>638000</v>
      </c>
      <c r="B4340" s="128" t="s">
        <v>127</v>
      </c>
      <c r="C4340" s="138">
        <f>C4341</f>
        <v>42000</v>
      </c>
      <c r="D4340" s="138">
        <f>D4341</f>
        <v>0</v>
      </c>
    </row>
    <row r="4341" spans="1:4" s="97" customFormat="1" x14ac:dyDescent="0.2">
      <c r="A4341" s="120">
        <v>638100</v>
      </c>
      <c r="B4341" s="121" t="s">
        <v>199</v>
      </c>
      <c r="C4341" s="127">
        <v>42000</v>
      </c>
      <c r="D4341" s="127">
        <v>0</v>
      </c>
    </row>
    <row r="4342" spans="1:4" s="97" customFormat="1" x14ac:dyDescent="0.2">
      <c r="A4342" s="142"/>
      <c r="B4342" s="133" t="s">
        <v>236</v>
      </c>
      <c r="C4342" s="140">
        <f>C4309+C4334+C4339+0</f>
        <v>15449500</v>
      </c>
      <c r="D4342" s="140">
        <f>D4309+D4334+D4339+0</f>
        <v>0</v>
      </c>
    </row>
    <row r="4343" spans="1:4" s="97" customFormat="1" x14ac:dyDescent="0.2">
      <c r="A4343" s="135"/>
      <c r="B4343" s="121"/>
      <c r="C4343" s="137"/>
      <c r="D4343" s="137"/>
    </row>
    <row r="4344" spans="1:4" s="97" customFormat="1" x14ac:dyDescent="0.2">
      <c r="A4344" s="118"/>
      <c r="B4344" s="109"/>
      <c r="C4344" s="110"/>
      <c r="D4344" s="110"/>
    </row>
    <row r="4345" spans="1:4" s="97" customFormat="1" x14ac:dyDescent="0.2">
      <c r="A4345" s="120" t="s">
        <v>701</v>
      </c>
      <c r="B4345" s="128"/>
      <c r="C4345" s="137"/>
      <c r="D4345" s="137"/>
    </row>
    <row r="4346" spans="1:4" s="97" customFormat="1" x14ac:dyDescent="0.2">
      <c r="A4346" s="120" t="s">
        <v>256</v>
      </c>
      <c r="B4346" s="128"/>
      <c r="C4346" s="137"/>
      <c r="D4346" s="137"/>
    </row>
    <row r="4347" spans="1:4" s="97" customFormat="1" x14ac:dyDescent="0.2">
      <c r="A4347" s="120" t="s">
        <v>385</v>
      </c>
      <c r="B4347" s="128"/>
      <c r="C4347" s="137"/>
      <c r="D4347" s="137"/>
    </row>
    <row r="4348" spans="1:4" s="97" customFormat="1" x14ac:dyDescent="0.2">
      <c r="A4348" s="120" t="s">
        <v>530</v>
      </c>
      <c r="B4348" s="128"/>
      <c r="C4348" s="137"/>
      <c r="D4348" s="137"/>
    </row>
    <row r="4349" spans="1:4" s="97" customFormat="1" x14ac:dyDescent="0.2">
      <c r="A4349" s="120"/>
      <c r="B4349" s="122"/>
      <c r="C4349" s="110"/>
      <c r="D4349" s="110"/>
    </row>
    <row r="4350" spans="1:4" s="97" customFormat="1" x14ac:dyDescent="0.2">
      <c r="A4350" s="130">
        <v>410000</v>
      </c>
      <c r="B4350" s="124" t="s">
        <v>87</v>
      </c>
      <c r="C4350" s="138">
        <f t="shared" ref="C4350:D4350" si="547">C4351+C4356</f>
        <v>588600</v>
      </c>
      <c r="D4350" s="138">
        <f t="shared" si="547"/>
        <v>368000</v>
      </c>
    </row>
    <row r="4351" spans="1:4" s="97" customFormat="1" x14ac:dyDescent="0.2">
      <c r="A4351" s="130">
        <v>411000</v>
      </c>
      <c r="B4351" s="124" t="s">
        <v>204</v>
      </c>
      <c r="C4351" s="138">
        <f t="shared" ref="C4351" si="548">SUM(C4352:C4355)</f>
        <v>437500</v>
      </c>
      <c r="D4351" s="138">
        <f t="shared" ref="D4351" si="549">SUM(D4352:D4355)</f>
        <v>0</v>
      </c>
    </row>
    <row r="4352" spans="1:4" s="97" customFormat="1" x14ac:dyDescent="0.2">
      <c r="A4352" s="120">
        <v>411100</v>
      </c>
      <c r="B4352" s="121" t="s">
        <v>88</v>
      </c>
      <c r="C4352" s="127">
        <v>383300</v>
      </c>
      <c r="D4352" s="127">
        <v>0</v>
      </c>
    </row>
    <row r="4353" spans="1:4" s="97" customFormat="1" ht="46.5" x14ac:dyDescent="0.2">
      <c r="A4353" s="120">
        <v>411200</v>
      </c>
      <c r="B4353" s="121" t="s">
        <v>217</v>
      </c>
      <c r="C4353" s="127">
        <v>28400</v>
      </c>
      <c r="D4353" s="127">
        <v>0</v>
      </c>
    </row>
    <row r="4354" spans="1:4" s="97" customFormat="1" ht="46.5" x14ac:dyDescent="0.2">
      <c r="A4354" s="120">
        <v>411300</v>
      </c>
      <c r="B4354" s="121" t="s">
        <v>89</v>
      </c>
      <c r="C4354" s="127">
        <v>16900</v>
      </c>
      <c r="D4354" s="127">
        <v>0</v>
      </c>
    </row>
    <row r="4355" spans="1:4" s="97" customFormat="1" x14ac:dyDescent="0.2">
      <c r="A4355" s="120">
        <v>411400</v>
      </c>
      <c r="B4355" s="121" t="s">
        <v>90</v>
      </c>
      <c r="C4355" s="127">
        <v>8900</v>
      </c>
      <c r="D4355" s="127">
        <v>0</v>
      </c>
    </row>
    <row r="4356" spans="1:4" s="97" customFormat="1" x14ac:dyDescent="0.2">
      <c r="A4356" s="130">
        <v>412000</v>
      </c>
      <c r="B4356" s="128" t="s">
        <v>209</v>
      </c>
      <c r="C4356" s="138">
        <f>SUM(C4357:C4368)</f>
        <v>151100</v>
      </c>
      <c r="D4356" s="138">
        <f>SUM(D4357:D4368)</f>
        <v>368000</v>
      </c>
    </row>
    <row r="4357" spans="1:4" s="97" customFormat="1" x14ac:dyDescent="0.2">
      <c r="A4357" s="120">
        <v>412100</v>
      </c>
      <c r="B4357" s="121" t="s">
        <v>91</v>
      </c>
      <c r="C4357" s="127">
        <v>800</v>
      </c>
      <c r="D4357" s="127">
        <v>0</v>
      </c>
    </row>
    <row r="4358" spans="1:4" s="97" customFormat="1" ht="46.5" x14ac:dyDescent="0.2">
      <c r="A4358" s="120">
        <v>412200</v>
      </c>
      <c r="B4358" s="121" t="s">
        <v>218</v>
      </c>
      <c r="C4358" s="127">
        <v>22000</v>
      </c>
      <c r="D4358" s="127">
        <v>0</v>
      </c>
    </row>
    <row r="4359" spans="1:4" s="97" customFormat="1" x14ac:dyDescent="0.2">
      <c r="A4359" s="120">
        <v>412300</v>
      </c>
      <c r="B4359" s="121" t="s">
        <v>92</v>
      </c>
      <c r="C4359" s="127">
        <v>4400</v>
      </c>
      <c r="D4359" s="127">
        <v>0</v>
      </c>
    </row>
    <row r="4360" spans="1:4" s="97" customFormat="1" x14ac:dyDescent="0.2">
      <c r="A4360" s="120">
        <v>412500</v>
      </c>
      <c r="B4360" s="121" t="s">
        <v>94</v>
      </c>
      <c r="C4360" s="127">
        <v>4099.9999999999982</v>
      </c>
      <c r="D4360" s="127">
        <v>0</v>
      </c>
    </row>
    <row r="4361" spans="1:4" s="97" customFormat="1" x14ac:dyDescent="0.2">
      <c r="A4361" s="120">
        <v>412600</v>
      </c>
      <c r="B4361" s="121" t="s">
        <v>219</v>
      </c>
      <c r="C4361" s="127">
        <v>12000</v>
      </c>
      <c r="D4361" s="127">
        <v>0</v>
      </c>
    </row>
    <row r="4362" spans="1:4" s="97" customFormat="1" x14ac:dyDescent="0.2">
      <c r="A4362" s="120">
        <v>412700</v>
      </c>
      <c r="B4362" s="121" t="s">
        <v>206</v>
      </c>
      <c r="C4362" s="127">
        <v>74900</v>
      </c>
      <c r="D4362" s="127">
        <v>288000</v>
      </c>
    </row>
    <row r="4363" spans="1:4" s="97" customFormat="1" x14ac:dyDescent="0.2">
      <c r="A4363" s="120">
        <v>412900</v>
      </c>
      <c r="B4363" s="129" t="s">
        <v>531</v>
      </c>
      <c r="C4363" s="127">
        <v>3000</v>
      </c>
      <c r="D4363" s="127">
        <v>0</v>
      </c>
    </row>
    <row r="4364" spans="1:4" s="97" customFormat="1" x14ac:dyDescent="0.2">
      <c r="A4364" s="120">
        <v>412900</v>
      </c>
      <c r="B4364" s="129" t="s">
        <v>299</v>
      </c>
      <c r="C4364" s="127">
        <v>14999.999999999998</v>
      </c>
      <c r="D4364" s="127">
        <v>0</v>
      </c>
    </row>
    <row r="4365" spans="1:4" s="97" customFormat="1" x14ac:dyDescent="0.2">
      <c r="A4365" s="120">
        <v>412900</v>
      </c>
      <c r="B4365" s="129" t="s">
        <v>316</v>
      </c>
      <c r="C4365" s="127">
        <v>2999.9999999999995</v>
      </c>
      <c r="D4365" s="127">
        <v>0</v>
      </c>
    </row>
    <row r="4366" spans="1:4" s="97" customFormat="1" ht="46.5" x14ac:dyDescent="0.2">
      <c r="A4366" s="120">
        <v>412900</v>
      </c>
      <c r="B4366" s="129" t="s">
        <v>317</v>
      </c>
      <c r="C4366" s="127">
        <v>1100</v>
      </c>
      <c r="D4366" s="127">
        <v>0</v>
      </c>
    </row>
    <row r="4367" spans="1:4" s="97" customFormat="1" ht="24" customHeight="1" x14ac:dyDescent="0.2">
      <c r="A4367" s="120">
        <v>412900</v>
      </c>
      <c r="B4367" s="129" t="s">
        <v>318</v>
      </c>
      <c r="C4367" s="127">
        <v>1000</v>
      </c>
      <c r="D4367" s="127">
        <v>0</v>
      </c>
    </row>
    <row r="4368" spans="1:4" s="97" customFormat="1" x14ac:dyDescent="0.2">
      <c r="A4368" s="120">
        <v>412900</v>
      </c>
      <c r="B4368" s="121" t="s">
        <v>301</v>
      </c>
      <c r="C4368" s="127">
        <v>9800</v>
      </c>
      <c r="D4368" s="127">
        <v>80000</v>
      </c>
    </row>
    <row r="4369" spans="1:4" s="178" customFormat="1" x14ac:dyDescent="0.2">
      <c r="A4369" s="175">
        <v>480000</v>
      </c>
      <c r="B4369" s="176" t="s">
        <v>149</v>
      </c>
      <c r="C4369" s="177">
        <f t="shared" ref="C4369:D4369" si="550">C4370</f>
        <v>0</v>
      </c>
      <c r="D4369" s="177">
        <f t="shared" si="550"/>
        <v>175000</v>
      </c>
    </row>
    <row r="4370" spans="1:4" s="178" customFormat="1" x14ac:dyDescent="0.2">
      <c r="A4370" s="175">
        <v>487000</v>
      </c>
      <c r="B4370" s="176" t="s">
        <v>203</v>
      </c>
      <c r="C4370" s="177">
        <f t="shared" ref="C4370:D4370" si="551">C4371</f>
        <v>0</v>
      </c>
      <c r="D4370" s="177">
        <f t="shared" si="551"/>
        <v>175000</v>
      </c>
    </row>
    <row r="4371" spans="1:4" s="97" customFormat="1" x14ac:dyDescent="0.2">
      <c r="A4371" s="120">
        <v>487300</v>
      </c>
      <c r="B4371" s="149" t="s">
        <v>150</v>
      </c>
      <c r="C4371" s="127">
        <v>0</v>
      </c>
      <c r="D4371" s="127">
        <v>175000</v>
      </c>
    </row>
    <row r="4372" spans="1:4" s="97" customFormat="1" x14ac:dyDescent="0.2">
      <c r="A4372" s="130">
        <v>510000</v>
      </c>
      <c r="B4372" s="128" t="s">
        <v>153</v>
      </c>
      <c r="C4372" s="138">
        <f>C4373+0+C4376</f>
        <v>900</v>
      </c>
      <c r="D4372" s="138">
        <f>D4373+0+D4376</f>
        <v>320000</v>
      </c>
    </row>
    <row r="4373" spans="1:4" s="97" customFormat="1" x14ac:dyDescent="0.2">
      <c r="A4373" s="130">
        <v>511000</v>
      </c>
      <c r="B4373" s="128" t="s">
        <v>154</v>
      </c>
      <c r="C4373" s="138">
        <f t="shared" ref="C4373" si="552">SUM(C4374:C4375)</f>
        <v>900</v>
      </c>
      <c r="D4373" s="138">
        <f t="shared" ref="D4373" si="553">SUM(D4374:D4375)</f>
        <v>170000</v>
      </c>
    </row>
    <row r="4374" spans="1:4" s="97" customFormat="1" x14ac:dyDescent="0.2">
      <c r="A4374" s="120">
        <v>511300</v>
      </c>
      <c r="B4374" s="121" t="s">
        <v>157</v>
      </c>
      <c r="C4374" s="127">
        <v>900</v>
      </c>
      <c r="D4374" s="127">
        <v>0</v>
      </c>
    </row>
    <row r="4375" spans="1:4" s="97" customFormat="1" x14ac:dyDescent="0.2">
      <c r="A4375" s="120">
        <v>511700</v>
      </c>
      <c r="B4375" s="121" t="s">
        <v>160</v>
      </c>
      <c r="C4375" s="127">
        <v>0</v>
      </c>
      <c r="D4375" s="127">
        <v>170000</v>
      </c>
    </row>
    <row r="4376" spans="1:4" s="139" customFormat="1" ht="46.5" x14ac:dyDescent="0.2">
      <c r="A4376" s="130">
        <v>516000</v>
      </c>
      <c r="B4376" s="128" t="s">
        <v>164</v>
      </c>
      <c r="C4376" s="138">
        <f>C4377</f>
        <v>0</v>
      </c>
      <c r="D4376" s="138">
        <f>D4377</f>
        <v>150000</v>
      </c>
    </row>
    <row r="4377" spans="1:4" s="97" customFormat="1" ht="24" customHeight="1" x14ac:dyDescent="0.2">
      <c r="A4377" s="120">
        <v>516100</v>
      </c>
      <c r="B4377" s="121" t="s">
        <v>164</v>
      </c>
      <c r="C4377" s="127">
        <v>0</v>
      </c>
      <c r="D4377" s="127">
        <v>150000</v>
      </c>
    </row>
    <row r="4378" spans="1:4" s="139" customFormat="1" x14ac:dyDescent="0.2">
      <c r="A4378" s="130">
        <v>630000</v>
      </c>
      <c r="B4378" s="128" t="s">
        <v>194</v>
      </c>
      <c r="C4378" s="138">
        <f>C4379+C4381</f>
        <v>25900</v>
      </c>
      <c r="D4378" s="138">
        <f>D4379+D4381</f>
        <v>57200</v>
      </c>
    </row>
    <row r="4379" spans="1:4" s="139" customFormat="1" x14ac:dyDescent="0.2">
      <c r="A4379" s="130">
        <v>631000</v>
      </c>
      <c r="B4379" s="128" t="s">
        <v>126</v>
      </c>
      <c r="C4379" s="138">
        <f>0+C4380</f>
        <v>0</v>
      </c>
      <c r="D4379" s="138">
        <f>0+D4380</f>
        <v>57200</v>
      </c>
    </row>
    <row r="4380" spans="1:4" s="97" customFormat="1" x14ac:dyDescent="0.2">
      <c r="A4380" s="120">
        <v>631900</v>
      </c>
      <c r="B4380" s="121" t="s">
        <v>372</v>
      </c>
      <c r="C4380" s="127">
        <v>0</v>
      </c>
      <c r="D4380" s="127">
        <v>57200</v>
      </c>
    </row>
    <row r="4381" spans="1:4" s="139" customFormat="1" ht="46.5" x14ac:dyDescent="0.2">
      <c r="A4381" s="130">
        <v>638000</v>
      </c>
      <c r="B4381" s="128" t="s">
        <v>127</v>
      </c>
      <c r="C4381" s="138">
        <f>C4382</f>
        <v>25900</v>
      </c>
      <c r="D4381" s="138">
        <f>D4382</f>
        <v>0</v>
      </c>
    </row>
    <row r="4382" spans="1:4" s="97" customFormat="1" x14ac:dyDescent="0.2">
      <c r="A4382" s="120">
        <v>638100</v>
      </c>
      <c r="B4382" s="121" t="s">
        <v>199</v>
      </c>
      <c r="C4382" s="127">
        <v>25900</v>
      </c>
      <c r="D4382" s="127">
        <v>0</v>
      </c>
    </row>
    <row r="4383" spans="1:4" s="97" customFormat="1" x14ac:dyDescent="0.2">
      <c r="A4383" s="142"/>
      <c r="B4383" s="133" t="s">
        <v>236</v>
      </c>
      <c r="C4383" s="140">
        <f t="shared" ref="C4383:D4383" si="554">C4350+C4372+C4378+C4369</f>
        <v>615400</v>
      </c>
      <c r="D4383" s="140">
        <f t="shared" si="554"/>
        <v>920200</v>
      </c>
    </row>
    <row r="4384" spans="1:4" s="97" customFormat="1" x14ac:dyDescent="0.2">
      <c r="A4384" s="120"/>
      <c r="B4384" s="121"/>
      <c r="C4384" s="137"/>
      <c r="D4384" s="137"/>
    </row>
    <row r="4385" spans="1:4" s="97" customFormat="1" x14ac:dyDescent="0.2">
      <c r="A4385" s="120"/>
      <c r="B4385" s="121"/>
      <c r="C4385" s="137"/>
      <c r="D4385" s="137"/>
    </row>
    <row r="4386" spans="1:4" s="97" customFormat="1" x14ac:dyDescent="0.2">
      <c r="A4386" s="120" t="s">
        <v>702</v>
      </c>
      <c r="B4386" s="128"/>
      <c r="C4386" s="137"/>
      <c r="D4386" s="137"/>
    </row>
    <row r="4387" spans="1:4" s="97" customFormat="1" x14ac:dyDescent="0.2">
      <c r="A4387" s="120" t="s">
        <v>257</v>
      </c>
      <c r="B4387" s="128"/>
      <c r="C4387" s="137"/>
      <c r="D4387" s="137"/>
    </row>
    <row r="4388" spans="1:4" s="97" customFormat="1" x14ac:dyDescent="0.2">
      <c r="A4388" s="120" t="s">
        <v>378</v>
      </c>
      <c r="B4388" s="128"/>
      <c r="C4388" s="137"/>
      <c r="D4388" s="137"/>
    </row>
    <row r="4389" spans="1:4" s="97" customFormat="1" x14ac:dyDescent="0.2">
      <c r="A4389" s="120" t="s">
        <v>530</v>
      </c>
      <c r="B4389" s="128"/>
      <c r="C4389" s="137"/>
      <c r="D4389" s="137"/>
    </row>
    <row r="4390" spans="1:4" s="97" customFormat="1" x14ac:dyDescent="0.2">
      <c r="A4390" s="120"/>
      <c r="B4390" s="122"/>
      <c r="C4390" s="137"/>
      <c r="D4390" s="137"/>
    </row>
    <row r="4391" spans="1:4" s="139" customFormat="1" x14ac:dyDescent="0.2">
      <c r="A4391" s="130">
        <v>410000</v>
      </c>
      <c r="B4391" s="124" t="s">
        <v>87</v>
      </c>
      <c r="C4391" s="138">
        <f>C4392+C4397+C4410+C4408+0</f>
        <v>47159500</v>
      </c>
      <c r="D4391" s="138">
        <f>D4392+D4397+D4410+D4408+0</f>
        <v>0</v>
      </c>
    </row>
    <row r="4392" spans="1:4" s="139" customFormat="1" x14ac:dyDescent="0.2">
      <c r="A4392" s="130">
        <v>411000</v>
      </c>
      <c r="B4392" s="124" t="s">
        <v>204</v>
      </c>
      <c r="C4392" s="138">
        <f t="shared" ref="C4392" si="555">SUM(C4393:C4396)</f>
        <v>2564000</v>
      </c>
      <c r="D4392" s="138">
        <f t="shared" ref="D4392" si="556">SUM(D4393:D4396)</f>
        <v>0</v>
      </c>
    </row>
    <row r="4393" spans="1:4" s="97" customFormat="1" x14ac:dyDescent="0.2">
      <c r="A4393" s="120">
        <v>411100</v>
      </c>
      <c r="B4393" s="121" t="s">
        <v>88</v>
      </c>
      <c r="C4393" s="127">
        <v>2430000</v>
      </c>
      <c r="D4393" s="127">
        <v>0</v>
      </c>
    </row>
    <row r="4394" spans="1:4" s="97" customFormat="1" ht="46.5" x14ac:dyDescent="0.2">
      <c r="A4394" s="120">
        <v>411200</v>
      </c>
      <c r="B4394" s="121" t="s">
        <v>217</v>
      </c>
      <c r="C4394" s="127">
        <v>70000</v>
      </c>
      <c r="D4394" s="127">
        <v>0</v>
      </c>
    </row>
    <row r="4395" spans="1:4" s="97" customFormat="1" ht="46.5" x14ac:dyDescent="0.2">
      <c r="A4395" s="120">
        <v>411300</v>
      </c>
      <c r="B4395" s="121" t="s">
        <v>89</v>
      </c>
      <c r="C4395" s="127">
        <v>33000</v>
      </c>
      <c r="D4395" s="127">
        <v>0</v>
      </c>
    </row>
    <row r="4396" spans="1:4" s="97" customFormat="1" x14ac:dyDescent="0.2">
      <c r="A4396" s="120">
        <v>411400</v>
      </c>
      <c r="B4396" s="121" t="s">
        <v>90</v>
      </c>
      <c r="C4396" s="127">
        <v>31000</v>
      </c>
      <c r="D4396" s="127">
        <v>0</v>
      </c>
    </row>
    <row r="4397" spans="1:4" s="139" customFormat="1" x14ac:dyDescent="0.2">
      <c r="A4397" s="130">
        <v>412000</v>
      </c>
      <c r="B4397" s="128" t="s">
        <v>209</v>
      </c>
      <c r="C4397" s="138">
        <f>SUM(C4398:C4407)</f>
        <v>264500</v>
      </c>
      <c r="D4397" s="138">
        <f>SUM(D4398:D4407)</f>
        <v>0</v>
      </c>
    </row>
    <row r="4398" spans="1:4" s="97" customFormat="1" ht="46.5" x14ac:dyDescent="0.2">
      <c r="A4398" s="120">
        <v>412200</v>
      </c>
      <c r="B4398" s="121" t="s">
        <v>218</v>
      </c>
      <c r="C4398" s="127">
        <v>35000</v>
      </c>
      <c r="D4398" s="127">
        <v>0</v>
      </c>
    </row>
    <row r="4399" spans="1:4" s="97" customFormat="1" x14ac:dyDescent="0.2">
      <c r="A4399" s="120">
        <v>412300</v>
      </c>
      <c r="B4399" s="121" t="s">
        <v>92</v>
      </c>
      <c r="C4399" s="127">
        <v>30000</v>
      </c>
      <c r="D4399" s="127">
        <v>0</v>
      </c>
    </row>
    <row r="4400" spans="1:4" s="97" customFormat="1" x14ac:dyDescent="0.2">
      <c r="A4400" s="120">
        <v>412500</v>
      </c>
      <c r="B4400" s="121" t="s">
        <v>94</v>
      </c>
      <c r="C4400" s="127">
        <v>30000</v>
      </c>
      <c r="D4400" s="127">
        <v>0</v>
      </c>
    </row>
    <row r="4401" spans="1:4" s="97" customFormat="1" x14ac:dyDescent="0.2">
      <c r="A4401" s="120">
        <v>412600</v>
      </c>
      <c r="B4401" s="121" t="s">
        <v>219</v>
      </c>
      <c r="C4401" s="127">
        <v>60000</v>
      </c>
      <c r="D4401" s="127">
        <v>0</v>
      </c>
    </row>
    <row r="4402" spans="1:4" s="97" customFormat="1" x14ac:dyDescent="0.2">
      <c r="A4402" s="120">
        <v>412700</v>
      </c>
      <c r="B4402" s="121" t="s">
        <v>206</v>
      </c>
      <c r="C4402" s="127">
        <v>55000</v>
      </c>
      <c r="D4402" s="127">
        <v>0</v>
      </c>
    </row>
    <row r="4403" spans="1:4" s="97" customFormat="1" x14ac:dyDescent="0.2">
      <c r="A4403" s="120">
        <v>412900</v>
      </c>
      <c r="B4403" s="129" t="s">
        <v>531</v>
      </c>
      <c r="C4403" s="127">
        <v>500</v>
      </c>
      <c r="D4403" s="127">
        <v>0</v>
      </c>
    </row>
    <row r="4404" spans="1:4" s="97" customFormat="1" x14ac:dyDescent="0.2">
      <c r="A4404" s="120">
        <v>412900</v>
      </c>
      <c r="B4404" s="129" t="s">
        <v>299</v>
      </c>
      <c r="C4404" s="127">
        <v>40000</v>
      </c>
      <c r="D4404" s="127">
        <v>0</v>
      </c>
    </row>
    <row r="4405" spans="1:4" s="97" customFormat="1" x14ac:dyDescent="0.2">
      <c r="A4405" s="120">
        <v>412900</v>
      </c>
      <c r="B4405" s="129" t="s">
        <v>316</v>
      </c>
      <c r="C4405" s="127">
        <v>4000</v>
      </c>
      <c r="D4405" s="127">
        <v>0</v>
      </c>
    </row>
    <row r="4406" spans="1:4" s="97" customFormat="1" ht="46.5" x14ac:dyDescent="0.2">
      <c r="A4406" s="120">
        <v>412900</v>
      </c>
      <c r="B4406" s="129" t="s">
        <v>317</v>
      </c>
      <c r="C4406" s="127">
        <v>5000</v>
      </c>
      <c r="D4406" s="127">
        <v>0</v>
      </c>
    </row>
    <row r="4407" spans="1:4" s="97" customFormat="1" ht="46.5" x14ac:dyDescent="0.2">
      <c r="A4407" s="120">
        <v>412900</v>
      </c>
      <c r="B4407" s="121" t="s">
        <v>318</v>
      </c>
      <c r="C4407" s="127">
        <v>5000</v>
      </c>
      <c r="D4407" s="127">
        <v>0</v>
      </c>
    </row>
    <row r="4408" spans="1:4" s="139" customFormat="1" x14ac:dyDescent="0.2">
      <c r="A4408" s="130">
        <v>414000</v>
      </c>
      <c r="B4408" s="128" t="s">
        <v>104</v>
      </c>
      <c r="C4408" s="138">
        <f>SUM(C4409:C4409)</f>
        <v>18800000</v>
      </c>
      <c r="D4408" s="138">
        <f>SUM(D4409:D4409)</f>
        <v>0</v>
      </c>
    </row>
    <row r="4409" spans="1:4" s="97" customFormat="1" x14ac:dyDescent="0.2">
      <c r="A4409" s="120">
        <v>414100</v>
      </c>
      <c r="B4409" s="121" t="s">
        <v>450</v>
      </c>
      <c r="C4409" s="127">
        <v>18800000</v>
      </c>
      <c r="D4409" s="127">
        <v>0</v>
      </c>
    </row>
    <row r="4410" spans="1:4" s="139" customFormat="1" x14ac:dyDescent="0.2">
      <c r="A4410" s="130">
        <v>415000</v>
      </c>
      <c r="B4410" s="128" t="s">
        <v>50</v>
      </c>
      <c r="C4410" s="138">
        <f>SUM(C4411:C4414)</f>
        <v>25531000</v>
      </c>
      <c r="D4410" s="138">
        <f>SUM(D4411:D4414)</f>
        <v>0</v>
      </c>
    </row>
    <row r="4411" spans="1:4" s="97" customFormat="1" ht="46.5" x14ac:dyDescent="0.2">
      <c r="A4411" s="120">
        <v>415200</v>
      </c>
      <c r="B4411" s="149" t="s">
        <v>703</v>
      </c>
      <c r="C4411" s="127">
        <v>22105000</v>
      </c>
      <c r="D4411" s="127">
        <v>0</v>
      </c>
    </row>
    <row r="4412" spans="1:4" s="97" customFormat="1" ht="46.5" x14ac:dyDescent="0.2">
      <c r="A4412" s="120">
        <v>415200</v>
      </c>
      <c r="B4412" s="149" t="s">
        <v>704</v>
      </c>
      <c r="C4412" s="127">
        <v>370000</v>
      </c>
      <c r="D4412" s="127">
        <v>0</v>
      </c>
    </row>
    <row r="4413" spans="1:4" s="97" customFormat="1" ht="46.5" x14ac:dyDescent="0.2">
      <c r="A4413" s="120">
        <v>415200</v>
      </c>
      <c r="B4413" s="121" t="s">
        <v>705</v>
      </c>
      <c r="C4413" s="127">
        <v>3046000</v>
      </c>
      <c r="D4413" s="127">
        <v>0</v>
      </c>
    </row>
    <row r="4414" spans="1:4" s="97" customFormat="1" x14ac:dyDescent="0.2">
      <c r="A4414" s="120">
        <v>415200</v>
      </c>
      <c r="B4414" s="121" t="s">
        <v>510</v>
      </c>
      <c r="C4414" s="127">
        <v>10000</v>
      </c>
      <c r="D4414" s="127">
        <v>0</v>
      </c>
    </row>
    <row r="4415" spans="1:4" s="139" customFormat="1" x14ac:dyDescent="0.2">
      <c r="A4415" s="130">
        <v>480000</v>
      </c>
      <c r="B4415" s="128" t="s">
        <v>149</v>
      </c>
      <c r="C4415" s="138">
        <f>C4416</f>
        <v>750000</v>
      </c>
      <c r="D4415" s="138">
        <f>D4416</f>
        <v>0</v>
      </c>
    </row>
    <row r="4416" spans="1:4" s="139" customFormat="1" x14ac:dyDescent="0.2">
      <c r="A4416" s="130">
        <v>488000</v>
      </c>
      <c r="B4416" s="128" t="s">
        <v>103</v>
      </c>
      <c r="C4416" s="138">
        <f>C4417+0</f>
        <v>750000</v>
      </c>
      <c r="D4416" s="138">
        <f>D4417+0</f>
        <v>0</v>
      </c>
    </row>
    <row r="4417" spans="1:4" s="97" customFormat="1" x14ac:dyDescent="0.2">
      <c r="A4417" s="120">
        <v>488100</v>
      </c>
      <c r="B4417" s="121" t="s">
        <v>451</v>
      </c>
      <c r="C4417" s="127">
        <v>750000</v>
      </c>
      <c r="D4417" s="127">
        <v>0</v>
      </c>
    </row>
    <row r="4418" spans="1:4" s="139" customFormat="1" x14ac:dyDescent="0.2">
      <c r="A4418" s="130">
        <v>510000</v>
      </c>
      <c r="B4418" s="128" t="s">
        <v>153</v>
      </c>
      <c r="C4418" s="138">
        <f>C4419+C4421</f>
        <v>97000</v>
      </c>
      <c r="D4418" s="138">
        <f>D4419+D4421</f>
        <v>0</v>
      </c>
    </row>
    <row r="4419" spans="1:4" s="139" customFormat="1" x14ac:dyDescent="0.2">
      <c r="A4419" s="130">
        <v>511000</v>
      </c>
      <c r="B4419" s="128" t="s">
        <v>154</v>
      </c>
      <c r="C4419" s="138">
        <f>C4420+0</f>
        <v>90000</v>
      </c>
      <c r="D4419" s="138">
        <f>D4420+0</f>
        <v>0</v>
      </c>
    </row>
    <row r="4420" spans="1:4" s="97" customFormat="1" x14ac:dyDescent="0.2">
      <c r="A4420" s="120">
        <v>511300</v>
      </c>
      <c r="B4420" s="121" t="s">
        <v>157</v>
      </c>
      <c r="C4420" s="127">
        <v>90000</v>
      </c>
      <c r="D4420" s="127">
        <v>0</v>
      </c>
    </row>
    <row r="4421" spans="1:4" s="151" customFormat="1" ht="46.5" x14ac:dyDescent="0.2">
      <c r="A4421" s="130">
        <v>516000</v>
      </c>
      <c r="B4421" s="128" t="s">
        <v>164</v>
      </c>
      <c r="C4421" s="110">
        <f>C4422</f>
        <v>7000</v>
      </c>
      <c r="D4421" s="110">
        <f>D4422</f>
        <v>0</v>
      </c>
    </row>
    <row r="4422" spans="1:4" s="97" customFormat="1" ht="46.5" x14ac:dyDescent="0.2">
      <c r="A4422" s="120">
        <v>516100</v>
      </c>
      <c r="B4422" s="121" t="s">
        <v>164</v>
      </c>
      <c r="C4422" s="127">
        <v>7000</v>
      </c>
      <c r="D4422" s="127">
        <v>0</v>
      </c>
    </row>
    <row r="4423" spans="1:4" s="139" customFormat="1" x14ac:dyDescent="0.2">
      <c r="A4423" s="130">
        <v>630000</v>
      </c>
      <c r="B4423" s="128" t="s">
        <v>194</v>
      </c>
      <c r="C4423" s="138">
        <f>C4424+0</f>
        <v>50000</v>
      </c>
      <c r="D4423" s="138">
        <f>D4424+0</f>
        <v>0</v>
      </c>
    </row>
    <row r="4424" spans="1:4" s="139" customFormat="1" ht="46.5" x14ac:dyDescent="0.2">
      <c r="A4424" s="130">
        <v>638000</v>
      </c>
      <c r="B4424" s="128" t="s">
        <v>127</v>
      </c>
      <c r="C4424" s="138">
        <f>C4425</f>
        <v>50000</v>
      </c>
      <c r="D4424" s="138">
        <f>D4425</f>
        <v>0</v>
      </c>
    </row>
    <row r="4425" spans="1:4" s="97" customFormat="1" x14ac:dyDescent="0.2">
      <c r="A4425" s="120">
        <v>638100</v>
      </c>
      <c r="B4425" s="121" t="s">
        <v>199</v>
      </c>
      <c r="C4425" s="127">
        <v>50000</v>
      </c>
      <c r="D4425" s="127">
        <v>0</v>
      </c>
    </row>
    <row r="4426" spans="1:4" s="166" customFormat="1" ht="22.5" x14ac:dyDescent="0.2">
      <c r="A4426" s="146"/>
      <c r="B4426" s="147" t="s">
        <v>236</v>
      </c>
      <c r="C4426" s="148">
        <f>C4391+C4415+C4418+C4423</f>
        <v>48056500</v>
      </c>
      <c r="D4426" s="148">
        <f>D4391+D4415+D4418+D4423</f>
        <v>0</v>
      </c>
    </row>
    <row r="4427" spans="1:4" s="151" customFormat="1" ht="22.5" x14ac:dyDescent="0.2">
      <c r="A4427" s="108"/>
      <c r="B4427" s="109"/>
      <c r="C4427" s="110"/>
      <c r="D4427" s="110"/>
    </row>
    <row r="4428" spans="1:4" s="151" customFormat="1" ht="22.5" x14ac:dyDescent="0.2">
      <c r="A4428" s="108"/>
      <c r="B4428" s="109"/>
      <c r="C4428" s="110"/>
      <c r="D4428" s="110"/>
    </row>
    <row r="4429" spans="1:4" s="151" customFormat="1" x14ac:dyDescent="0.2">
      <c r="A4429" s="120" t="s">
        <v>706</v>
      </c>
      <c r="B4429" s="128"/>
      <c r="C4429" s="110"/>
      <c r="D4429" s="110"/>
    </row>
    <row r="4430" spans="1:4" s="151" customFormat="1" x14ac:dyDescent="0.2">
      <c r="A4430" s="120" t="s">
        <v>257</v>
      </c>
      <c r="B4430" s="128"/>
      <c r="C4430" s="110"/>
      <c r="D4430" s="110"/>
    </row>
    <row r="4431" spans="1:4" s="151" customFormat="1" x14ac:dyDescent="0.2">
      <c r="A4431" s="120" t="s">
        <v>379</v>
      </c>
      <c r="B4431" s="128"/>
      <c r="C4431" s="110"/>
      <c r="D4431" s="110"/>
    </row>
    <row r="4432" spans="1:4" s="151" customFormat="1" x14ac:dyDescent="0.2">
      <c r="A4432" s="120" t="s">
        <v>530</v>
      </c>
      <c r="B4432" s="128"/>
      <c r="C4432" s="110"/>
      <c r="D4432" s="110"/>
    </row>
    <row r="4433" spans="1:4" s="151" customFormat="1" x14ac:dyDescent="0.2">
      <c r="A4433" s="120"/>
      <c r="B4433" s="122"/>
      <c r="C4433" s="110"/>
      <c r="D4433" s="110"/>
    </row>
    <row r="4434" spans="1:4" s="139" customFormat="1" x14ac:dyDescent="0.2">
      <c r="A4434" s="130">
        <v>410000</v>
      </c>
      <c r="B4434" s="124" t="s">
        <v>87</v>
      </c>
      <c r="C4434" s="138">
        <f t="shared" ref="C4434" si="557">C4435+C4440</f>
        <v>563900</v>
      </c>
      <c r="D4434" s="138">
        <f t="shared" ref="D4434" si="558">D4435+D4440</f>
        <v>0</v>
      </c>
    </row>
    <row r="4435" spans="1:4" s="151" customFormat="1" x14ac:dyDescent="0.2">
      <c r="A4435" s="130">
        <v>411000</v>
      </c>
      <c r="B4435" s="124" t="s">
        <v>204</v>
      </c>
      <c r="C4435" s="110">
        <f t="shared" ref="C4435" si="559">SUM(C4436:C4439)</f>
        <v>434700</v>
      </c>
      <c r="D4435" s="110">
        <f t="shared" ref="D4435" si="560">SUM(D4436:D4439)</f>
        <v>0</v>
      </c>
    </row>
    <row r="4436" spans="1:4" s="97" customFormat="1" x14ac:dyDescent="0.2">
      <c r="A4436" s="120">
        <v>411100</v>
      </c>
      <c r="B4436" s="121" t="s">
        <v>88</v>
      </c>
      <c r="C4436" s="127">
        <v>405500</v>
      </c>
      <c r="D4436" s="127">
        <v>0</v>
      </c>
    </row>
    <row r="4437" spans="1:4" s="97" customFormat="1" ht="46.5" x14ac:dyDescent="0.2">
      <c r="A4437" s="120">
        <v>411200</v>
      </c>
      <c r="B4437" s="121" t="s">
        <v>217</v>
      </c>
      <c r="C4437" s="127">
        <v>11000</v>
      </c>
      <c r="D4437" s="127">
        <v>0</v>
      </c>
    </row>
    <row r="4438" spans="1:4" s="97" customFormat="1" ht="46.5" x14ac:dyDescent="0.2">
      <c r="A4438" s="120">
        <v>411300</v>
      </c>
      <c r="B4438" s="121" t="s">
        <v>89</v>
      </c>
      <c r="C4438" s="127">
        <v>10000</v>
      </c>
      <c r="D4438" s="127">
        <v>0</v>
      </c>
    </row>
    <row r="4439" spans="1:4" s="97" customFormat="1" x14ac:dyDescent="0.2">
      <c r="A4439" s="120">
        <v>411400</v>
      </c>
      <c r="B4439" s="121" t="s">
        <v>90</v>
      </c>
      <c r="C4439" s="127">
        <v>8200</v>
      </c>
      <c r="D4439" s="127">
        <v>0</v>
      </c>
    </row>
    <row r="4440" spans="1:4" s="151" customFormat="1" x14ac:dyDescent="0.2">
      <c r="A4440" s="130">
        <v>412000</v>
      </c>
      <c r="B4440" s="128" t="s">
        <v>209</v>
      </c>
      <c r="C4440" s="110">
        <f>SUM(C4441:C4453)</f>
        <v>129200</v>
      </c>
      <c r="D4440" s="110">
        <f>SUM(D4441:D4453)</f>
        <v>0</v>
      </c>
    </row>
    <row r="4441" spans="1:4" s="97" customFormat="1" x14ac:dyDescent="0.2">
      <c r="A4441" s="120">
        <v>412100</v>
      </c>
      <c r="B4441" s="121" t="s">
        <v>91</v>
      </c>
      <c r="C4441" s="127">
        <v>45000</v>
      </c>
      <c r="D4441" s="127">
        <v>0</v>
      </c>
    </row>
    <row r="4442" spans="1:4" s="97" customFormat="1" ht="46.5" x14ac:dyDescent="0.2">
      <c r="A4442" s="120">
        <v>412200</v>
      </c>
      <c r="B4442" s="121" t="s">
        <v>218</v>
      </c>
      <c r="C4442" s="127">
        <v>14000</v>
      </c>
      <c r="D4442" s="127">
        <v>0</v>
      </c>
    </row>
    <row r="4443" spans="1:4" s="97" customFormat="1" x14ac:dyDescent="0.2">
      <c r="A4443" s="120">
        <v>412300</v>
      </c>
      <c r="B4443" s="121" t="s">
        <v>92</v>
      </c>
      <c r="C4443" s="127">
        <v>5300</v>
      </c>
      <c r="D4443" s="127">
        <v>0</v>
      </c>
    </row>
    <row r="4444" spans="1:4" s="97" customFormat="1" x14ac:dyDescent="0.2">
      <c r="A4444" s="120">
        <v>412400</v>
      </c>
      <c r="B4444" s="121" t="s">
        <v>93</v>
      </c>
      <c r="C4444" s="127">
        <v>25000</v>
      </c>
      <c r="D4444" s="127">
        <v>0</v>
      </c>
    </row>
    <row r="4445" spans="1:4" s="97" customFormat="1" x14ac:dyDescent="0.2">
      <c r="A4445" s="120">
        <v>412500</v>
      </c>
      <c r="B4445" s="121" t="s">
        <v>94</v>
      </c>
      <c r="C4445" s="127">
        <v>2500</v>
      </c>
      <c r="D4445" s="127">
        <v>0</v>
      </c>
    </row>
    <row r="4446" spans="1:4" s="97" customFormat="1" x14ac:dyDescent="0.2">
      <c r="A4446" s="120">
        <v>412600</v>
      </c>
      <c r="B4446" s="121" t="s">
        <v>219</v>
      </c>
      <c r="C4446" s="127">
        <v>9000</v>
      </c>
      <c r="D4446" s="127">
        <v>0</v>
      </c>
    </row>
    <row r="4447" spans="1:4" s="97" customFormat="1" x14ac:dyDescent="0.2">
      <c r="A4447" s="120">
        <v>412700</v>
      </c>
      <c r="B4447" s="121" t="s">
        <v>206</v>
      </c>
      <c r="C4447" s="127">
        <v>10000</v>
      </c>
      <c r="D4447" s="127">
        <v>0</v>
      </c>
    </row>
    <row r="4448" spans="1:4" s="97" customFormat="1" x14ac:dyDescent="0.2">
      <c r="A4448" s="120">
        <v>412900</v>
      </c>
      <c r="B4448" s="129" t="s">
        <v>531</v>
      </c>
      <c r="C4448" s="127">
        <v>1500</v>
      </c>
      <c r="D4448" s="127">
        <v>0</v>
      </c>
    </row>
    <row r="4449" spans="1:4" s="97" customFormat="1" x14ac:dyDescent="0.2">
      <c r="A4449" s="120">
        <v>412900</v>
      </c>
      <c r="B4449" s="129" t="s">
        <v>299</v>
      </c>
      <c r="C4449" s="127">
        <v>13500.000000000004</v>
      </c>
      <c r="D4449" s="127">
        <v>0</v>
      </c>
    </row>
    <row r="4450" spans="1:4" s="97" customFormat="1" x14ac:dyDescent="0.2">
      <c r="A4450" s="120">
        <v>412900</v>
      </c>
      <c r="B4450" s="129" t="s">
        <v>316</v>
      </c>
      <c r="C4450" s="127">
        <v>1900</v>
      </c>
      <c r="D4450" s="127">
        <v>0</v>
      </c>
    </row>
    <row r="4451" spans="1:4" s="97" customFormat="1" ht="46.5" x14ac:dyDescent="0.2">
      <c r="A4451" s="120">
        <v>412900</v>
      </c>
      <c r="B4451" s="129" t="s">
        <v>317</v>
      </c>
      <c r="C4451" s="127">
        <v>300</v>
      </c>
      <c r="D4451" s="127">
        <v>0</v>
      </c>
    </row>
    <row r="4452" spans="1:4" s="97" customFormat="1" ht="46.5" x14ac:dyDescent="0.2">
      <c r="A4452" s="120">
        <v>412900</v>
      </c>
      <c r="B4452" s="129" t="s">
        <v>318</v>
      </c>
      <c r="C4452" s="127">
        <v>900</v>
      </c>
      <c r="D4452" s="127">
        <v>0</v>
      </c>
    </row>
    <row r="4453" spans="1:4" s="97" customFormat="1" x14ac:dyDescent="0.2">
      <c r="A4453" s="120">
        <v>412900</v>
      </c>
      <c r="B4453" s="129" t="s">
        <v>309</v>
      </c>
      <c r="C4453" s="127">
        <v>300</v>
      </c>
      <c r="D4453" s="127">
        <v>0</v>
      </c>
    </row>
    <row r="4454" spans="1:4" s="151" customFormat="1" x14ac:dyDescent="0.2">
      <c r="A4454" s="130">
        <v>510000</v>
      </c>
      <c r="B4454" s="128" t="s">
        <v>153</v>
      </c>
      <c r="C4454" s="110">
        <f>C4455+0+C4457</f>
        <v>12300</v>
      </c>
      <c r="D4454" s="110">
        <f>D4455+0+D4457</f>
        <v>0</v>
      </c>
    </row>
    <row r="4455" spans="1:4" s="151" customFormat="1" x14ac:dyDescent="0.2">
      <c r="A4455" s="130">
        <v>511000</v>
      </c>
      <c r="B4455" s="128" t="s">
        <v>154</v>
      </c>
      <c r="C4455" s="110">
        <f>SUM(C4456:C4456)</f>
        <v>7300</v>
      </c>
      <c r="D4455" s="110">
        <f>SUM(D4456:D4456)</f>
        <v>0</v>
      </c>
    </row>
    <row r="4456" spans="1:4" s="97" customFormat="1" x14ac:dyDescent="0.2">
      <c r="A4456" s="120">
        <v>511300</v>
      </c>
      <c r="B4456" s="121" t="s">
        <v>157</v>
      </c>
      <c r="C4456" s="127">
        <v>7300</v>
      </c>
      <c r="D4456" s="127">
        <v>0</v>
      </c>
    </row>
    <row r="4457" spans="1:4" s="151" customFormat="1" x14ac:dyDescent="0.2">
      <c r="A4457" s="130">
        <v>513000</v>
      </c>
      <c r="B4457" s="128" t="s">
        <v>162</v>
      </c>
      <c r="C4457" s="110">
        <f>C4458</f>
        <v>5000</v>
      </c>
      <c r="D4457" s="110">
        <f>D4458</f>
        <v>0</v>
      </c>
    </row>
    <row r="4458" spans="1:4" s="97" customFormat="1" x14ac:dyDescent="0.2">
      <c r="A4458" s="120">
        <v>513700</v>
      </c>
      <c r="B4458" s="121" t="s">
        <v>321</v>
      </c>
      <c r="C4458" s="127">
        <v>5000</v>
      </c>
      <c r="D4458" s="127">
        <v>0</v>
      </c>
    </row>
    <row r="4459" spans="1:4" s="151" customFormat="1" x14ac:dyDescent="0.2">
      <c r="A4459" s="130">
        <v>630000</v>
      </c>
      <c r="B4459" s="128" t="s">
        <v>194</v>
      </c>
      <c r="C4459" s="110">
        <f>0+C4460</f>
        <v>23500</v>
      </c>
      <c r="D4459" s="110">
        <f>0+D4460</f>
        <v>0</v>
      </c>
    </row>
    <row r="4460" spans="1:4" s="151" customFormat="1" ht="46.5" x14ac:dyDescent="0.2">
      <c r="A4460" s="130">
        <v>638000</v>
      </c>
      <c r="B4460" s="128" t="s">
        <v>127</v>
      </c>
      <c r="C4460" s="110">
        <f>C4461</f>
        <v>23500</v>
      </c>
      <c r="D4460" s="110">
        <f>D4461</f>
        <v>0</v>
      </c>
    </row>
    <row r="4461" spans="1:4" s="97" customFormat="1" x14ac:dyDescent="0.2">
      <c r="A4461" s="120">
        <v>638100</v>
      </c>
      <c r="B4461" s="121" t="s">
        <v>199</v>
      </c>
      <c r="C4461" s="127">
        <v>23500</v>
      </c>
      <c r="D4461" s="127">
        <v>0</v>
      </c>
    </row>
    <row r="4462" spans="1:4" s="166" customFormat="1" ht="22.5" x14ac:dyDescent="0.2">
      <c r="A4462" s="146"/>
      <c r="B4462" s="147" t="s">
        <v>236</v>
      </c>
      <c r="C4462" s="148">
        <f>C4434+C4454+C4459</f>
        <v>599700</v>
      </c>
      <c r="D4462" s="148">
        <f>D4434+D4454+D4459</f>
        <v>0</v>
      </c>
    </row>
    <row r="4463" spans="1:4" s="151" customFormat="1" ht="22.5" x14ac:dyDescent="0.2">
      <c r="A4463" s="108"/>
      <c r="B4463" s="109"/>
      <c r="C4463" s="110"/>
      <c r="D4463" s="110"/>
    </row>
    <row r="4464" spans="1:4" s="151" customFormat="1" ht="22.5" x14ac:dyDescent="0.2">
      <c r="A4464" s="108"/>
      <c r="B4464" s="109"/>
      <c r="C4464" s="110"/>
      <c r="D4464" s="110"/>
    </row>
    <row r="4465" spans="1:4" s="97" customFormat="1" x14ac:dyDescent="0.2">
      <c r="A4465" s="120" t="s">
        <v>707</v>
      </c>
      <c r="B4465" s="128"/>
      <c r="C4465" s="137"/>
      <c r="D4465" s="137"/>
    </row>
    <row r="4466" spans="1:4" s="97" customFormat="1" x14ac:dyDescent="0.2">
      <c r="A4466" s="120" t="s">
        <v>258</v>
      </c>
      <c r="B4466" s="128"/>
      <c r="C4466" s="137"/>
      <c r="D4466" s="137"/>
    </row>
    <row r="4467" spans="1:4" s="97" customFormat="1" x14ac:dyDescent="0.2">
      <c r="A4467" s="120" t="s">
        <v>387</v>
      </c>
      <c r="B4467" s="128"/>
      <c r="C4467" s="137"/>
      <c r="D4467" s="137"/>
    </row>
    <row r="4468" spans="1:4" s="97" customFormat="1" x14ac:dyDescent="0.2">
      <c r="A4468" s="120" t="s">
        <v>588</v>
      </c>
      <c r="B4468" s="128"/>
      <c r="C4468" s="137"/>
      <c r="D4468" s="137"/>
    </row>
    <row r="4469" spans="1:4" s="97" customFormat="1" x14ac:dyDescent="0.2">
      <c r="A4469" s="120"/>
      <c r="B4469" s="122"/>
      <c r="C4469" s="110"/>
      <c r="D4469" s="110"/>
    </row>
    <row r="4470" spans="1:4" s="97" customFormat="1" x14ac:dyDescent="0.2">
      <c r="A4470" s="130">
        <v>410000</v>
      </c>
      <c r="B4470" s="124" t="s">
        <v>87</v>
      </c>
      <c r="C4470" s="138">
        <f>C4471+C4476+C4493+C4491</f>
        <v>18430600</v>
      </c>
      <c r="D4470" s="138">
        <f>D4471+D4476+D4493+D4491</f>
        <v>0</v>
      </c>
    </row>
    <row r="4471" spans="1:4" s="97" customFormat="1" x14ac:dyDescent="0.2">
      <c r="A4471" s="130">
        <v>411000</v>
      </c>
      <c r="B4471" s="124" t="s">
        <v>204</v>
      </c>
      <c r="C4471" s="138">
        <f t="shared" ref="C4471" si="561">SUM(C4472:C4475)</f>
        <v>3228000</v>
      </c>
      <c r="D4471" s="138">
        <f t="shared" ref="D4471" si="562">SUM(D4472:D4475)</f>
        <v>0</v>
      </c>
    </row>
    <row r="4472" spans="1:4" s="97" customFormat="1" x14ac:dyDescent="0.2">
      <c r="A4472" s="120">
        <v>411100</v>
      </c>
      <c r="B4472" s="121" t="s">
        <v>88</v>
      </c>
      <c r="C4472" s="127">
        <v>2950000</v>
      </c>
      <c r="D4472" s="127">
        <v>0</v>
      </c>
    </row>
    <row r="4473" spans="1:4" s="97" customFormat="1" ht="46.5" x14ac:dyDescent="0.2">
      <c r="A4473" s="120">
        <v>411200</v>
      </c>
      <c r="B4473" s="121" t="s">
        <v>217</v>
      </c>
      <c r="C4473" s="127">
        <v>170000</v>
      </c>
      <c r="D4473" s="127">
        <v>0</v>
      </c>
    </row>
    <row r="4474" spans="1:4" s="97" customFormat="1" ht="46.5" x14ac:dyDescent="0.2">
      <c r="A4474" s="120">
        <v>411300</v>
      </c>
      <c r="B4474" s="121" t="s">
        <v>89</v>
      </c>
      <c r="C4474" s="127">
        <v>69000</v>
      </c>
      <c r="D4474" s="127">
        <v>0</v>
      </c>
    </row>
    <row r="4475" spans="1:4" s="97" customFormat="1" x14ac:dyDescent="0.2">
      <c r="A4475" s="120">
        <v>411400</v>
      </c>
      <c r="B4475" s="121" t="s">
        <v>90</v>
      </c>
      <c r="C4475" s="127">
        <v>39000</v>
      </c>
      <c r="D4475" s="127">
        <v>0</v>
      </c>
    </row>
    <row r="4476" spans="1:4" s="97" customFormat="1" x14ac:dyDescent="0.2">
      <c r="A4476" s="130">
        <v>412000</v>
      </c>
      <c r="B4476" s="128" t="s">
        <v>209</v>
      </c>
      <c r="C4476" s="138">
        <f>SUM(C4477:C4490)</f>
        <v>475300</v>
      </c>
      <c r="D4476" s="138">
        <f>SUM(D4477:D4490)</f>
        <v>0</v>
      </c>
    </row>
    <row r="4477" spans="1:4" s="97" customFormat="1" x14ac:dyDescent="0.2">
      <c r="A4477" s="141">
        <v>412100</v>
      </c>
      <c r="B4477" s="121" t="s">
        <v>91</v>
      </c>
      <c r="C4477" s="127">
        <v>87000</v>
      </c>
      <c r="D4477" s="127">
        <v>0</v>
      </c>
    </row>
    <row r="4478" spans="1:4" s="97" customFormat="1" ht="46.5" x14ac:dyDescent="0.2">
      <c r="A4478" s="120">
        <v>412200</v>
      </c>
      <c r="B4478" s="121" t="s">
        <v>218</v>
      </c>
      <c r="C4478" s="127">
        <v>31500</v>
      </c>
      <c r="D4478" s="127">
        <v>0</v>
      </c>
    </row>
    <row r="4479" spans="1:4" s="97" customFormat="1" x14ac:dyDescent="0.2">
      <c r="A4479" s="120">
        <v>412300</v>
      </c>
      <c r="B4479" s="121" t="s">
        <v>92</v>
      </c>
      <c r="C4479" s="127">
        <v>12000</v>
      </c>
      <c r="D4479" s="127">
        <v>0</v>
      </c>
    </row>
    <row r="4480" spans="1:4" s="97" customFormat="1" x14ac:dyDescent="0.2">
      <c r="A4480" s="120">
        <v>412500</v>
      </c>
      <c r="B4480" s="121" t="s">
        <v>94</v>
      </c>
      <c r="C4480" s="127">
        <v>29000</v>
      </c>
      <c r="D4480" s="127">
        <v>0</v>
      </c>
    </row>
    <row r="4481" spans="1:4" s="97" customFormat="1" x14ac:dyDescent="0.2">
      <c r="A4481" s="120">
        <v>412600</v>
      </c>
      <c r="B4481" s="121" t="s">
        <v>219</v>
      </c>
      <c r="C4481" s="127">
        <v>83000.000000000015</v>
      </c>
      <c r="D4481" s="127">
        <v>0</v>
      </c>
    </row>
    <row r="4482" spans="1:4" s="97" customFormat="1" x14ac:dyDescent="0.2">
      <c r="A4482" s="120">
        <v>412700</v>
      </c>
      <c r="B4482" s="121" t="s">
        <v>206</v>
      </c>
      <c r="C4482" s="127">
        <v>65299.999999999993</v>
      </c>
      <c r="D4482" s="127">
        <v>0</v>
      </c>
    </row>
    <row r="4483" spans="1:4" s="97" customFormat="1" x14ac:dyDescent="0.2">
      <c r="A4483" s="120">
        <v>412900</v>
      </c>
      <c r="B4483" s="129" t="s">
        <v>531</v>
      </c>
      <c r="C4483" s="127">
        <v>500</v>
      </c>
      <c r="D4483" s="127">
        <v>0</v>
      </c>
    </row>
    <row r="4484" spans="1:4" s="97" customFormat="1" x14ac:dyDescent="0.2">
      <c r="A4484" s="120">
        <v>412900</v>
      </c>
      <c r="B4484" s="129" t="s">
        <v>299</v>
      </c>
      <c r="C4484" s="127">
        <v>10000</v>
      </c>
      <c r="D4484" s="127">
        <v>0</v>
      </c>
    </row>
    <row r="4485" spans="1:4" s="97" customFormat="1" x14ac:dyDescent="0.2">
      <c r="A4485" s="120">
        <v>412900</v>
      </c>
      <c r="B4485" s="129" t="s">
        <v>316</v>
      </c>
      <c r="C4485" s="127">
        <v>4000</v>
      </c>
      <c r="D4485" s="127">
        <v>0</v>
      </c>
    </row>
    <row r="4486" spans="1:4" s="97" customFormat="1" ht="46.5" x14ac:dyDescent="0.2">
      <c r="A4486" s="120">
        <v>412900</v>
      </c>
      <c r="B4486" s="129" t="s">
        <v>317</v>
      </c>
      <c r="C4486" s="127">
        <v>6000</v>
      </c>
      <c r="D4486" s="127">
        <v>0</v>
      </c>
    </row>
    <row r="4487" spans="1:4" s="97" customFormat="1" ht="46.5" x14ac:dyDescent="0.2">
      <c r="A4487" s="120">
        <v>412900</v>
      </c>
      <c r="B4487" s="129" t="s">
        <v>318</v>
      </c>
      <c r="C4487" s="127">
        <v>7000</v>
      </c>
      <c r="D4487" s="127">
        <v>0</v>
      </c>
    </row>
    <row r="4488" spans="1:4" s="97" customFormat="1" x14ac:dyDescent="0.2">
      <c r="A4488" s="120">
        <v>412900</v>
      </c>
      <c r="B4488" s="121" t="s">
        <v>708</v>
      </c>
      <c r="C4488" s="127">
        <v>100000.00000000003</v>
      </c>
      <c r="D4488" s="127">
        <v>0</v>
      </c>
    </row>
    <row r="4489" spans="1:4" s="97" customFormat="1" x14ac:dyDescent="0.2">
      <c r="A4489" s="120">
        <v>412900</v>
      </c>
      <c r="B4489" s="121" t="s">
        <v>452</v>
      </c>
      <c r="C4489" s="127">
        <v>20000</v>
      </c>
      <c r="D4489" s="127">
        <v>0</v>
      </c>
    </row>
    <row r="4490" spans="1:4" s="97" customFormat="1" x14ac:dyDescent="0.2">
      <c r="A4490" s="120">
        <v>412900</v>
      </c>
      <c r="B4490" s="121" t="s">
        <v>453</v>
      </c>
      <c r="C4490" s="127">
        <v>20000</v>
      </c>
      <c r="D4490" s="127">
        <v>0</v>
      </c>
    </row>
    <row r="4491" spans="1:4" s="139" customFormat="1" x14ac:dyDescent="0.2">
      <c r="A4491" s="130">
        <v>414000</v>
      </c>
      <c r="B4491" s="128" t="s">
        <v>104</v>
      </c>
      <c r="C4491" s="138">
        <f>SUM(C4492:C4492)</f>
        <v>13852300</v>
      </c>
      <c r="D4491" s="138">
        <f>SUM(D4492:D4492)</f>
        <v>0</v>
      </c>
    </row>
    <row r="4492" spans="1:4" s="97" customFormat="1" x14ac:dyDescent="0.2">
      <c r="A4492" s="120">
        <v>414100</v>
      </c>
      <c r="B4492" s="121" t="s">
        <v>454</v>
      </c>
      <c r="C4492" s="127">
        <v>13852300</v>
      </c>
      <c r="D4492" s="127">
        <v>0</v>
      </c>
    </row>
    <row r="4493" spans="1:4" s="97" customFormat="1" x14ac:dyDescent="0.2">
      <c r="A4493" s="130">
        <v>415000</v>
      </c>
      <c r="B4493" s="128" t="s">
        <v>50</v>
      </c>
      <c r="C4493" s="138">
        <f>SUM(C4494:C4495)</f>
        <v>874999.99999999965</v>
      </c>
      <c r="D4493" s="138">
        <f>SUM(D4494:D4495)</f>
        <v>0</v>
      </c>
    </row>
    <row r="4494" spans="1:4" s="97" customFormat="1" x14ac:dyDescent="0.2">
      <c r="A4494" s="120">
        <v>415200</v>
      </c>
      <c r="B4494" s="121" t="s">
        <v>455</v>
      </c>
      <c r="C4494" s="127">
        <v>849999.99999999965</v>
      </c>
      <c r="D4494" s="127">
        <v>0</v>
      </c>
    </row>
    <row r="4495" spans="1:4" s="97" customFormat="1" x14ac:dyDescent="0.2">
      <c r="A4495" s="120">
        <v>415200</v>
      </c>
      <c r="B4495" s="121" t="s">
        <v>709</v>
      </c>
      <c r="C4495" s="127">
        <v>25000</v>
      </c>
      <c r="D4495" s="127">
        <v>0</v>
      </c>
    </row>
    <row r="4496" spans="1:4" s="97" customFormat="1" x14ac:dyDescent="0.2">
      <c r="A4496" s="130">
        <v>480000</v>
      </c>
      <c r="B4496" s="128" t="s">
        <v>149</v>
      </c>
      <c r="C4496" s="138">
        <f>C4497+0</f>
        <v>1269100</v>
      </c>
      <c r="D4496" s="138">
        <f>D4497+0</f>
        <v>0</v>
      </c>
    </row>
    <row r="4497" spans="1:4" s="97" customFormat="1" x14ac:dyDescent="0.2">
      <c r="A4497" s="130">
        <v>488000</v>
      </c>
      <c r="B4497" s="128" t="s">
        <v>103</v>
      </c>
      <c r="C4497" s="138">
        <f>SUM(C4498:C4499)</f>
        <v>1269100</v>
      </c>
      <c r="D4497" s="138">
        <f>SUM(D4498:D4499)</f>
        <v>0</v>
      </c>
    </row>
    <row r="4498" spans="1:4" s="97" customFormat="1" ht="46.5" x14ac:dyDescent="0.2">
      <c r="A4498" s="120">
        <v>488100</v>
      </c>
      <c r="B4498" s="121" t="s">
        <v>514</v>
      </c>
      <c r="C4498" s="127">
        <v>469099.99999999988</v>
      </c>
      <c r="D4498" s="127">
        <v>0</v>
      </c>
    </row>
    <row r="4499" spans="1:4" s="97" customFormat="1" x14ac:dyDescent="0.2">
      <c r="A4499" s="120">
        <v>488100</v>
      </c>
      <c r="B4499" s="121" t="s">
        <v>515</v>
      </c>
      <c r="C4499" s="127">
        <v>800000</v>
      </c>
      <c r="D4499" s="127">
        <v>0</v>
      </c>
    </row>
    <row r="4500" spans="1:4" s="97" customFormat="1" x14ac:dyDescent="0.2">
      <c r="A4500" s="130">
        <v>510000</v>
      </c>
      <c r="B4500" s="128" t="s">
        <v>153</v>
      </c>
      <c r="C4500" s="138">
        <f>C4501+C4503</f>
        <v>15000.000000000002</v>
      </c>
      <c r="D4500" s="138">
        <f>D4501+D4503</f>
        <v>0</v>
      </c>
    </row>
    <row r="4501" spans="1:4" s="97" customFormat="1" x14ac:dyDescent="0.2">
      <c r="A4501" s="130">
        <v>511000</v>
      </c>
      <c r="B4501" s="128" t="s">
        <v>154</v>
      </c>
      <c r="C4501" s="138">
        <f>SUM(C4502:C4502)</f>
        <v>10000.000000000002</v>
      </c>
      <c r="D4501" s="138">
        <f>SUM(D4502:D4502)</f>
        <v>0</v>
      </c>
    </row>
    <row r="4502" spans="1:4" s="97" customFormat="1" x14ac:dyDescent="0.2">
      <c r="A4502" s="120">
        <v>511300</v>
      </c>
      <c r="B4502" s="121" t="s">
        <v>157</v>
      </c>
      <c r="C4502" s="127">
        <v>10000.000000000002</v>
      </c>
      <c r="D4502" s="127">
        <v>0</v>
      </c>
    </row>
    <row r="4503" spans="1:4" s="97" customFormat="1" ht="46.5" x14ac:dyDescent="0.2">
      <c r="A4503" s="130">
        <v>516000</v>
      </c>
      <c r="B4503" s="128" t="s">
        <v>164</v>
      </c>
      <c r="C4503" s="138">
        <f>SUM(C4504)</f>
        <v>5000</v>
      </c>
      <c r="D4503" s="138">
        <f>SUM(D4504)</f>
        <v>0</v>
      </c>
    </row>
    <row r="4504" spans="1:4" s="97" customFormat="1" ht="46.5" x14ac:dyDescent="0.2">
      <c r="A4504" s="120">
        <v>516100</v>
      </c>
      <c r="B4504" s="121" t="s">
        <v>164</v>
      </c>
      <c r="C4504" s="127">
        <v>5000</v>
      </c>
      <c r="D4504" s="127">
        <v>0</v>
      </c>
    </row>
    <row r="4505" spans="1:4" s="139" customFormat="1" x14ac:dyDescent="0.2">
      <c r="A4505" s="130">
        <v>630000</v>
      </c>
      <c r="B4505" s="128" t="s">
        <v>194</v>
      </c>
      <c r="C4505" s="138">
        <f>C4506+C4508</f>
        <v>10681200</v>
      </c>
      <c r="D4505" s="138">
        <f>D4506+D4508</f>
        <v>0</v>
      </c>
    </row>
    <row r="4506" spans="1:4" s="139" customFormat="1" x14ac:dyDescent="0.2">
      <c r="A4506" s="130">
        <v>631000</v>
      </c>
      <c r="B4506" s="128" t="s">
        <v>126</v>
      </c>
      <c r="C4506" s="138">
        <f>SUM(C4507:C4507)</f>
        <v>10546000</v>
      </c>
      <c r="D4506" s="138">
        <f>SUM(D4507:D4507)</f>
        <v>0</v>
      </c>
    </row>
    <row r="4507" spans="1:4" s="97" customFormat="1" x14ac:dyDescent="0.2">
      <c r="A4507" s="120">
        <v>631900</v>
      </c>
      <c r="B4507" s="121" t="s">
        <v>186</v>
      </c>
      <c r="C4507" s="127">
        <v>10546000</v>
      </c>
      <c r="D4507" s="127">
        <v>0</v>
      </c>
    </row>
    <row r="4508" spans="1:4" s="139" customFormat="1" ht="46.5" x14ac:dyDescent="0.2">
      <c r="A4508" s="130">
        <v>638000</v>
      </c>
      <c r="B4508" s="128" t="s">
        <v>127</v>
      </c>
      <c r="C4508" s="138">
        <f>C4509</f>
        <v>135200</v>
      </c>
      <c r="D4508" s="138">
        <f>D4509</f>
        <v>0</v>
      </c>
    </row>
    <row r="4509" spans="1:4" s="97" customFormat="1" x14ac:dyDescent="0.2">
      <c r="A4509" s="120">
        <v>638100</v>
      </c>
      <c r="B4509" s="121" t="s">
        <v>199</v>
      </c>
      <c r="C4509" s="127">
        <v>135200</v>
      </c>
      <c r="D4509" s="127">
        <v>0</v>
      </c>
    </row>
    <row r="4510" spans="1:4" s="97" customFormat="1" x14ac:dyDescent="0.2">
      <c r="A4510" s="142"/>
      <c r="B4510" s="133" t="s">
        <v>236</v>
      </c>
      <c r="C4510" s="140">
        <f>C4470+C4496+C4500+C4505+0</f>
        <v>30395900</v>
      </c>
      <c r="D4510" s="140">
        <f>D4470+D4496+D4500+D4505+0</f>
        <v>0</v>
      </c>
    </row>
    <row r="4511" spans="1:4" s="97" customFormat="1" x14ac:dyDescent="0.2">
      <c r="A4511" s="120"/>
      <c r="B4511" s="121"/>
      <c r="C4511" s="137"/>
      <c r="D4511" s="137"/>
    </row>
    <row r="4512" spans="1:4" s="97" customFormat="1" x14ac:dyDescent="0.2">
      <c r="A4512" s="118"/>
      <c r="B4512" s="109"/>
      <c r="C4512" s="137"/>
      <c r="D4512" s="137"/>
    </row>
    <row r="4513" spans="1:4" s="97" customFormat="1" x14ac:dyDescent="0.2">
      <c r="A4513" s="120" t="s">
        <v>710</v>
      </c>
      <c r="B4513" s="128"/>
      <c r="C4513" s="137"/>
      <c r="D4513" s="137"/>
    </row>
    <row r="4514" spans="1:4" s="97" customFormat="1" x14ac:dyDescent="0.2">
      <c r="A4514" s="120" t="s">
        <v>259</v>
      </c>
      <c r="B4514" s="128"/>
      <c r="C4514" s="137"/>
      <c r="D4514" s="137"/>
    </row>
    <row r="4515" spans="1:4" s="97" customFormat="1" x14ac:dyDescent="0.2">
      <c r="A4515" s="120" t="s">
        <v>388</v>
      </c>
      <c r="B4515" s="128"/>
      <c r="C4515" s="137"/>
      <c r="D4515" s="137"/>
    </row>
    <row r="4516" spans="1:4" s="97" customFormat="1" x14ac:dyDescent="0.2">
      <c r="A4516" s="120" t="s">
        <v>530</v>
      </c>
      <c r="B4516" s="128"/>
      <c r="C4516" s="137"/>
      <c r="D4516" s="137"/>
    </row>
    <row r="4517" spans="1:4" s="97" customFormat="1" x14ac:dyDescent="0.2">
      <c r="A4517" s="120"/>
      <c r="B4517" s="122"/>
      <c r="C4517" s="110"/>
      <c r="D4517" s="110"/>
    </row>
    <row r="4518" spans="1:4" s="97" customFormat="1" x14ac:dyDescent="0.2">
      <c r="A4518" s="130">
        <v>410000</v>
      </c>
      <c r="B4518" s="124" t="s">
        <v>87</v>
      </c>
      <c r="C4518" s="138">
        <f>C4519+C4524+0+0+0</f>
        <v>3247900</v>
      </c>
      <c r="D4518" s="138">
        <f>D4519+D4524+0+0+0</f>
        <v>0</v>
      </c>
    </row>
    <row r="4519" spans="1:4" s="97" customFormat="1" x14ac:dyDescent="0.2">
      <c r="A4519" s="130">
        <v>411000</v>
      </c>
      <c r="B4519" s="124" t="s">
        <v>204</v>
      </c>
      <c r="C4519" s="138">
        <f t="shared" ref="C4519" si="563">SUM(C4520:C4523)</f>
        <v>2871800</v>
      </c>
      <c r="D4519" s="138">
        <f t="shared" ref="D4519" si="564">SUM(D4520:D4523)</f>
        <v>0</v>
      </c>
    </row>
    <row r="4520" spans="1:4" s="97" customFormat="1" x14ac:dyDescent="0.2">
      <c r="A4520" s="120">
        <v>411100</v>
      </c>
      <c r="B4520" s="121" t="s">
        <v>88</v>
      </c>
      <c r="C4520" s="127">
        <v>2715000</v>
      </c>
      <c r="D4520" s="127">
        <v>0</v>
      </c>
    </row>
    <row r="4521" spans="1:4" s="97" customFormat="1" ht="46.5" x14ac:dyDescent="0.2">
      <c r="A4521" s="120">
        <v>411200</v>
      </c>
      <c r="B4521" s="121" t="s">
        <v>217</v>
      </c>
      <c r="C4521" s="127">
        <v>68399.999999999971</v>
      </c>
      <c r="D4521" s="127">
        <v>0</v>
      </c>
    </row>
    <row r="4522" spans="1:4" s="97" customFormat="1" ht="46.5" x14ac:dyDescent="0.2">
      <c r="A4522" s="120">
        <v>411300</v>
      </c>
      <c r="B4522" s="121" t="s">
        <v>89</v>
      </c>
      <c r="C4522" s="127">
        <v>65900</v>
      </c>
      <c r="D4522" s="127">
        <v>0</v>
      </c>
    </row>
    <row r="4523" spans="1:4" s="97" customFormat="1" x14ac:dyDescent="0.2">
      <c r="A4523" s="120">
        <v>411400</v>
      </c>
      <c r="B4523" s="121" t="s">
        <v>90</v>
      </c>
      <c r="C4523" s="127">
        <v>22500</v>
      </c>
      <c r="D4523" s="127">
        <v>0</v>
      </c>
    </row>
    <row r="4524" spans="1:4" s="97" customFormat="1" x14ac:dyDescent="0.2">
      <c r="A4524" s="130">
        <v>412000</v>
      </c>
      <c r="B4524" s="128" t="s">
        <v>209</v>
      </c>
      <c r="C4524" s="138">
        <f>SUM(C4525:C4535)</f>
        <v>376100</v>
      </c>
      <c r="D4524" s="138">
        <f>SUM(D4525:D4535)</f>
        <v>0</v>
      </c>
    </row>
    <row r="4525" spans="1:4" s="97" customFormat="1" x14ac:dyDescent="0.2">
      <c r="A4525" s="141">
        <v>412100</v>
      </c>
      <c r="B4525" s="121" t="s">
        <v>91</v>
      </c>
      <c r="C4525" s="127">
        <v>4700</v>
      </c>
      <c r="D4525" s="127">
        <v>0</v>
      </c>
    </row>
    <row r="4526" spans="1:4" s="97" customFormat="1" ht="46.5" x14ac:dyDescent="0.2">
      <c r="A4526" s="120">
        <v>412200</v>
      </c>
      <c r="B4526" s="121" t="s">
        <v>218</v>
      </c>
      <c r="C4526" s="127">
        <v>44000</v>
      </c>
      <c r="D4526" s="127">
        <v>0</v>
      </c>
    </row>
    <row r="4527" spans="1:4" s="97" customFormat="1" x14ac:dyDescent="0.2">
      <c r="A4527" s="120">
        <v>412300</v>
      </c>
      <c r="B4527" s="121" t="s">
        <v>92</v>
      </c>
      <c r="C4527" s="127">
        <v>18000</v>
      </c>
      <c r="D4527" s="127">
        <v>0</v>
      </c>
    </row>
    <row r="4528" spans="1:4" s="97" customFormat="1" x14ac:dyDescent="0.2">
      <c r="A4528" s="120">
        <v>412500</v>
      </c>
      <c r="B4528" s="121" t="s">
        <v>94</v>
      </c>
      <c r="C4528" s="127">
        <v>16000</v>
      </c>
      <c r="D4528" s="127">
        <v>0</v>
      </c>
    </row>
    <row r="4529" spans="1:4" s="97" customFormat="1" x14ac:dyDescent="0.2">
      <c r="A4529" s="120">
        <v>412600</v>
      </c>
      <c r="B4529" s="121" t="s">
        <v>219</v>
      </c>
      <c r="C4529" s="127">
        <v>42000</v>
      </c>
      <c r="D4529" s="127">
        <v>0</v>
      </c>
    </row>
    <row r="4530" spans="1:4" s="97" customFormat="1" x14ac:dyDescent="0.2">
      <c r="A4530" s="120">
        <v>412700</v>
      </c>
      <c r="B4530" s="121" t="s">
        <v>206</v>
      </c>
      <c r="C4530" s="127">
        <v>39000</v>
      </c>
      <c r="D4530" s="127">
        <v>0</v>
      </c>
    </row>
    <row r="4531" spans="1:4" s="97" customFormat="1" x14ac:dyDescent="0.2">
      <c r="A4531" s="120">
        <v>412900</v>
      </c>
      <c r="B4531" s="129" t="s">
        <v>531</v>
      </c>
      <c r="C4531" s="127">
        <v>400</v>
      </c>
      <c r="D4531" s="127">
        <v>0</v>
      </c>
    </row>
    <row r="4532" spans="1:4" s="97" customFormat="1" x14ac:dyDescent="0.2">
      <c r="A4532" s="120">
        <v>412900</v>
      </c>
      <c r="B4532" s="129" t="s">
        <v>299</v>
      </c>
      <c r="C4532" s="127">
        <v>200000</v>
      </c>
      <c r="D4532" s="127">
        <v>0</v>
      </c>
    </row>
    <row r="4533" spans="1:4" s="97" customFormat="1" x14ac:dyDescent="0.2">
      <c r="A4533" s="120">
        <v>412900</v>
      </c>
      <c r="B4533" s="129" t="s">
        <v>316</v>
      </c>
      <c r="C4533" s="127">
        <v>3999.9999999999995</v>
      </c>
      <c r="D4533" s="127">
        <v>0</v>
      </c>
    </row>
    <row r="4534" spans="1:4" s="97" customFormat="1" ht="46.5" x14ac:dyDescent="0.2">
      <c r="A4534" s="120">
        <v>412900</v>
      </c>
      <c r="B4534" s="129" t="s">
        <v>317</v>
      </c>
      <c r="C4534" s="127">
        <v>5000</v>
      </c>
      <c r="D4534" s="127">
        <v>0</v>
      </c>
    </row>
    <row r="4535" spans="1:4" s="97" customFormat="1" ht="46.5" x14ac:dyDescent="0.2">
      <c r="A4535" s="120">
        <v>412900</v>
      </c>
      <c r="B4535" s="129" t="s">
        <v>318</v>
      </c>
      <c r="C4535" s="127">
        <v>3000</v>
      </c>
      <c r="D4535" s="127">
        <v>0</v>
      </c>
    </row>
    <row r="4536" spans="1:4" s="97" customFormat="1" x14ac:dyDescent="0.2">
      <c r="A4536" s="130">
        <v>480000</v>
      </c>
      <c r="B4536" s="128" t="s">
        <v>149</v>
      </c>
      <c r="C4536" s="138">
        <f>C4537+0</f>
        <v>2760000</v>
      </c>
      <c r="D4536" s="138">
        <f>D4537+0</f>
        <v>0</v>
      </c>
    </row>
    <row r="4537" spans="1:4" s="97" customFormat="1" x14ac:dyDescent="0.2">
      <c r="A4537" s="130">
        <v>488000</v>
      </c>
      <c r="B4537" s="128" t="s">
        <v>103</v>
      </c>
      <c r="C4537" s="138">
        <f>SUM(C4538:C4541)</f>
        <v>2760000</v>
      </c>
      <c r="D4537" s="138">
        <f>SUM(D4538:D4541)</f>
        <v>0</v>
      </c>
    </row>
    <row r="4538" spans="1:4" s="126" customFormat="1" ht="46.5" x14ac:dyDescent="0.2">
      <c r="A4538" s="120">
        <v>488100</v>
      </c>
      <c r="B4538" s="126" t="s">
        <v>345</v>
      </c>
      <c r="C4538" s="127">
        <v>30000</v>
      </c>
      <c r="D4538" s="127">
        <v>0</v>
      </c>
    </row>
    <row r="4539" spans="1:4" s="126" customFormat="1" x14ac:dyDescent="0.2">
      <c r="A4539" s="120">
        <v>488100</v>
      </c>
      <c r="B4539" s="126" t="s">
        <v>456</v>
      </c>
      <c r="C4539" s="127">
        <v>1380000</v>
      </c>
      <c r="D4539" s="127">
        <v>0</v>
      </c>
    </row>
    <row r="4540" spans="1:4" s="126" customFormat="1" x14ac:dyDescent="0.2">
      <c r="A4540" s="120">
        <v>488100</v>
      </c>
      <c r="B4540" s="126" t="s">
        <v>457</v>
      </c>
      <c r="C4540" s="127">
        <v>1120000</v>
      </c>
      <c r="D4540" s="127">
        <v>0</v>
      </c>
    </row>
    <row r="4541" spans="1:4" s="126" customFormat="1" x14ac:dyDescent="0.2">
      <c r="A4541" s="120">
        <v>488100</v>
      </c>
      <c r="B4541" s="126" t="s">
        <v>458</v>
      </c>
      <c r="C4541" s="127">
        <v>230000</v>
      </c>
      <c r="D4541" s="127">
        <v>0</v>
      </c>
    </row>
    <row r="4542" spans="1:4" s="97" customFormat="1" x14ac:dyDescent="0.2">
      <c r="A4542" s="130">
        <v>510000</v>
      </c>
      <c r="B4542" s="128" t="s">
        <v>153</v>
      </c>
      <c r="C4542" s="138">
        <f>C4543+C4545</f>
        <v>15000</v>
      </c>
      <c r="D4542" s="138">
        <f>D4543+D4545</f>
        <v>0</v>
      </c>
    </row>
    <row r="4543" spans="1:4" s="97" customFormat="1" x14ac:dyDescent="0.2">
      <c r="A4543" s="130">
        <v>511000</v>
      </c>
      <c r="B4543" s="128" t="s">
        <v>154</v>
      </c>
      <c r="C4543" s="138">
        <f>SUM(C4544:C4544)</f>
        <v>10000</v>
      </c>
      <c r="D4543" s="138">
        <f>SUM(D4544:D4544)</f>
        <v>0</v>
      </c>
    </row>
    <row r="4544" spans="1:4" s="97" customFormat="1" x14ac:dyDescent="0.2">
      <c r="A4544" s="120">
        <v>511300</v>
      </c>
      <c r="B4544" s="121" t="s">
        <v>157</v>
      </c>
      <c r="C4544" s="127">
        <v>10000</v>
      </c>
      <c r="D4544" s="127">
        <v>0</v>
      </c>
    </row>
    <row r="4545" spans="1:4" s="139" customFormat="1" ht="46.5" x14ac:dyDescent="0.2">
      <c r="A4545" s="130">
        <v>516000</v>
      </c>
      <c r="B4545" s="128" t="s">
        <v>164</v>
      </c>
      <c r="C4545" s="138">
        <f>C4546</f>
        <v>5000</v>
      </c>
      <c r="D4545" s="138">
        <f>D4546</f>
        <v>0</v>
      </c>
    </row>
    <row r="4546" spans="1:4" s="97" customFormat="1" ht="46.5" x14ac:dyDescent="0.2">
      <c r="A4546" s="120">
        <v>516100</v>
      </c>
      <c r="B4546" s="121" t="s">
        <v>164</v>
      </c>
      <c r="C4546" s="127">
        <v>5000</v>
      </c>
      <c r="D4546" s="127">
        <v>0</v>
      </c>
    </row>
    <row r="4547" spans="1:4" s="139" customFormat="1" x14ac:dyDescent="0.2">
      <c r="A4547" s="130">
        <v>630000</v>
      </c>
      <c r="B4547" s="128" t="s">
        <v>194</v>
      </c>
      <c r="C4547" s="138">
        <f>C4550+C4548</f>
        <v>37500</v>
      </c>
      <c r="D4547" s="138">
        <f>D4550+D4548</f>
        <v>0</v>
      </c>
    </row>
    <row r="4548" spans="1:4" s="139" customFormat="1" x14ac:dyDescent="0.2">
      <c r="A4548" s="130">
        <v>631000</v>
      </c>
      <c r="B4548" s="128" t="s">
        <v>126</v>
      </c>
      <c r="C4548" s="138">
        <f>0+C4549+0</f>
        <v>5500</v>
      </c>
      <c r="D4548" s="138">
        <f>0+D4549+0</f>
        <v>0</v>
      </c>
    </row>
    <row r="4549" spans="1:4" s="97" customFormat="1" x14ac:dyDescent="0.2">
      <c r="A4549" s="141">
        <v>631300</v>
      </c>
      <c r="B4549" s="121" t="s">
        <v>198</v>
      </c>
      <c r="C4549" s="127">
        <v>5500</v>
      </c>
      <c r="D4549" s="127">
        <v>0</v>
      </c>
    </row>
    <row r="4550" spans="1:4" s="139" customFormat="1" ht="46.5" x14ac:dyDescent="0.2">
      <c r="A4550" s="130">
        <v>638000</v>
      </c>
      <c r="B4550" s="128" t="s">
        <v>127</v>
      </c>
      <c r="C4550" s="138">
        <f>C4551</f>
        <v>32000</v>
      </c>
      <c r="D4550" s="138">
        <f>D4551</f>
        <v>0</v>
      </c>
    </row>
    <row r="4551" spans="1:4" s="97" customFormat="1" x14ac:dyDescent="0.2">
      <c r="A4551" s="120">
        <v>638100</v>
      </c>
      <c r="B4551" s="121" t="s">
        <v>199</v>
      </c>
      <c r="C4551" s="127">
        <v>32000</v>
      </c>
      <c r="D4551" s="127">
        <v>0</v>
      </c>
    </row>
    <row r="4552" spans="1:4" s="97" customFormat="1" x14ac:dyDescent="0.2">
      <c r="A4552" s="142"/>
      <c r="B4552" s="133" t="s">
        <v>236</v>
      </c>
      <c r="C4552" s="140">
        <f>C4518+C4536+C4542+C4547+0</f>
        <v>6060400</v>
      </c>
      <c r="D4552" s="140">
        <f>D4518+D4536+D4542+D4547+0</f>
        <v>0</v>
      </c>
    </row>
    <row r="4553" spans="1:4" s="97" customFormat="1" x14ac:dyDescent="0.2">
      <c r="A4553" s="108"/>
      <c r="B4553" s="109"/>
      <c r="C4553" s="110"/>
      <c r="D4553" s="110"/>
    </row>
    <row r="4554" spans="1:4" s="97" customFormat="1" x14ac:dyDescent="0.2">
      <c r="A4554" s="118"/>
      <c r="B4554" s="109"/>
      <c r="C4554" s="137"/>
      <c r="D4554" s="137"/>
    </row>
    <row r="4555" spans="1:4" s="97" customFormat="1" x14ac:dyDescent="0.2">
      <c r="A4555" s="120" t="s">
        <v>711</v>
      </c>
      <c r="B4555" s="128"/>
      <c r="C4555" s="137"/>
      <c r="D4555" s="137"/>
    </row>
    <row r="4556" spans="1:4" s="97" customFormat="1" x14ac:dyDescent="0.2">
      <c r="A4556" s="120" t="s">
        <v>259</v>
      </c>
      <c r="B4556" s="128"/>
      <c r="C4556" s="137"/>
      <c r="D4556" s="137"/>
    </row>
    <row r="4557" spans="1:4" s="97" customFormat="1" x14ac:dyDescent="0.2">
      <c r="A4557" s="120" t="s">
        <v>389</v>
      </c>
      <c r="B4557" s="128"/>
      <c r="C4557" s="137"/>
      <c r="D4557" s="137"/>
    </row>
    <row r="4558" spans="1:4" s="97" customFormat="1" x14ac:dyDescent="0.2">
      <c r="A4558" s="120" t="s">
        <v>530</v>
      </c>
      <c r="B4558" s="128"/>
      <c r="C4558" s="137"/>
      <c r="D4558" s="137"/>
    </row>
    <row r="4559" spans="1:4" s="97" customFormat="1" x14ac:dyDescent="0.2">
      <c r="A4559" s="120"/>
      <c r="B4559" s="122"/>
      <c r="C4559" s="110"/>
      <c r="D4559" s="110"/>
    </row>
    <row r="4560" spans="1:4" s="97" customFormat="1" x14ac:dyDescent="0.2">
      <c r="A4560" s="130">
        <v>410000</v>
      </c>
      <c r="B4560" s="124" t="s">
        <v>87</v>
      </c>
      <c r="C4560" s="138">
        <f>C4561+C4566+0+0</f>
        <v>1367600</v>
      </c>
      <c r="D4560" s="138">
        <f>D4561+D4566+0+0</f>
        <v>0</v>
      </c>
    </row>
    <row r="4561" spans="1:4" s="97" customFormat="1" x14ac:dyDescent="0.2">
      <c r="A4561" s="130">
        <v>411000</v>
      </c>
      <c r="B4561" s="124" t="s">
        <v>204</v>
      </c>
      <c r="C4561" s="138">
        <f t="shared" ref="C4561" si="565">SUM(C4562:C4565)</f>
        <v>1235000</v>
      </c>
      <c r="D4561" s="138">
        <f t="shared" ref="D4561" si="566">SUM(D4562:D4565)</f>
        <v>0</v>
      </c>
    </row>
    <row r="4562" spans="1:4" s="97" customFormat="1" x14ac:dyDescent="0.2">
      <c r="A4562" s="120">
        <v>411100</v>
      </c>
      <c r="B4562" s="121" t="s">
        <v>88</v>
      </c>
      <c r="C4562" s="127">
        <v>1170000</v>
      </c>
      <c r="D4562" s="127">
        <v>0</v>
      </c>
    </row>
    <row r="4563" spans="1:4" s="97" customFormat="1" ht="46.5" x14ac:dyDescent="0.2">
      <c r="A4563" s="120">
        <v>411200</v>
      </c>
      <c r="B4563" s="121" t="s">
        <v>217</v>
      </c>
      <c r="C4563" s="127">
        <v>35000</v>
      </c>
      <c r="D4563" s="127">
        <v>0</v>
      </c>
    </row>
    <row r="4564" spans="1:4" s="97" customFormat="1" ht="46.5" x14ac:dyDescent="0.2">
      <c r="A4564" s="120">
        <v>411300</v>
      </c>
      <c r="B4564" s="121" t="s">
        <v>89</v>
      </c>
      <c r="C4564" s="127">
        <v>20000</v>
      </c>
      <c r="D4564" s="127">
        <v>0</v>
      </c>
    </row>
    <row r="4565" spans="1:4" s="97" customFormat="1" x14ac:dyDescent="0.2">
      <c r="A4565" s="120">
        <v>411400</v>
      </c>
      <c r="B4565" s="121" t="s">
        <v>90</v>
      </c>
      <c r="C4565" s="127">
        <v>10000</v>
      </c>
      <c r="D4565" s="127">
        <v>0</v>
      </c>
    </row>
    <row r="4566" spans="1:4" s="97" customFormat="1" x14ac:dyDescent="0.2">
      <c r="A4566" s="130">
        <v>412000</v>
      </c>
      <c r="B4566" s="128" t="s">
        <v>209</v>
      </c>
      <c r="C4566" s="138">
        <f>SUM(C4567:C4577)</f>
        <v>132600</v>
      </c>
      <c r="D4566" s="138">
        <f>SUM(D4567:D4577)</f>
        <v>0</v>
      </c>
    </row>
    <row r="4567" spans="1:4" s="97" customFormat="1" ht="46.5" x14ac:dyDescent="0.2">
      <c r="A4567" s="120">
        <v>412200</v>
      </c>
      <c r="B4567" s="121" t="s">
        <v>218</v>
      </c>
      <c r="C4567" s="127">
        <v>13000</v>
      </c>
      <c r="D4567" s="127">
        <v>0</v>
      </c>
    </row>
    <row r="4568" spans="1:4" s="97" customFormat="1" x14ac:dyDescent="0.2">
      <c r="A4568" s="120">
        <v>412300</v>
      </c>
      <c r="B4568" s="121" t="s">
        <v>92</v>
      </c>
      <c r="C4568" s="127">
        <v>5500</v>
      </c>
      <c r="D4568" s="127">
        <v>0</v>
      </c>
    </row>
    <row r="4569" spans="1:4" s="97" customFormat="1" x14ac:dyDescent="0.2">
      <c r="A4569" s="120">
        <v>412500</v>
      </c>
      <c r="B4569" s="121" t="s">
        <v>94</v>
      </c>
      <c r="C4569" s="127">
        <v>20000</v>
      </c>
      <c r="D4569" s="127">
        <v>0</v>
      </c>
    </row>
    <row r="4570" spans="1:4" s="97" customFormat="1" x14ac:dyDescent="0.2">
      <c r="A4570" s="120">
        <v>412600</v>
      </c>
      <c r="B4570" s="121" t="s">
        <v>219</v>
      </c>
      <c r="C4570" s="127">
        <v>57000</v>
      </c>
      <c r="D4570" s="127">
        <v>0</v>
      </c>
    </row>
    <row r="4571" spans="1:4" s="97" customFormat="1" x14ac:dyDescent="0.2">
      <c r="A4571" s="120">
        <v>412700</v>
      </c>
      <c r="B4571" s="121" t="s">
        <v>206</v>
      </c>
      <c r="C4571" s="127">
        <v>7800</v>
      </c>
      <c r="D4571" s="127">
        <v>0</v>
      </c>
    </row>
    <row r="4572" spans="1:4" s="97" customFormat="1" x14ac:dyDescent="0.2">
      <c r="A4572" s="120">
        <v>412900</v>
      </c>
      <c r="B4572" s="129" t="s">
        <v>531</v>
      </c>
      <c r="C4572" s="127">
        <v>500</v>
      </c>
      <c r="D4572" s="127">
        <v>0</v>
      </c>
    </row>
    <row r="4573" spans="1:4" s="97" customFormat="1" x14ac:dyDescent="0.2">
      <c r="A4573" s="120">
        <v>412900</v>
      </c>
      <c r="B4573" s="129" t="s">
        <v>299</v>
      </c>
      <c r="C4573" s="127">
        <v>17000</v>
      </c>
      <c r="D4573" s="127">
        <v>0</v>
      </c>
    </row>
    <row r="4574" spans="1:4" s="97" customFormat="1" x14ac:dyDescent="0.2">
      <c r="A4574" s="120">
        <v>412900</v>
      </c>
      <c r="B4574" s="129" t="s">
        <v>316</v>
      </c>
      <c r="C4574" s="127">
        <v>800</v>
      </c>
      <c r="D4574" s="127">
        <v>0</v>
      </c>
    </row>
    <row r="4575" spans="1:4" s="97" customFormat="1" ht="46.5" x14ac:dyDescent="0.2">
      <c r="A4575" s="120">
        <v>412900</v>
      </c>
      <c r="B4575" s="129" t="s">
        <v>317</v>
      </c>
      <c r="C4575" s="127">
        <v>4500</v>
      </c>
      <c r="D4575" s="127">
        <v>0</v>
      </c>
    </row>
    <row r="4576" spans="1:4" s="97" customFormat="1" ht="46.5" x14ac:dyDescent="0.2">
      <c r="A4576" s="120">
        <v>412900</v>
      </c>
      <c r="B4576" s="129" t="s">
        <v>318</v>
      </c>
      <c r="C4576" s="127">
        <v>2500</v>
      </c>
      <c r="D4576" s="127">
        <v>0</v>
      </c>
    </row>
    <row r="4577" spans="1:4" s="97" customFormat="1" x14ac:dyDescent="0.2">
      <c r="A4577" s="120">
        <v>412900</v>
      </c>
      <c r="B4577" s="129" t="s">
        <v>301</v>
      </c>
      <c r="C4577" s="127">
        <v>4000</v>
      </c>
      <c r="D4577" s="127">
        <v>0</v>
      </c>
    </row>
    <row r="4578" spans="1:4" s="97" customFormat="1" x14ac:dyDescent="0.2">
      <c r="A4578" s="130">
        <v>510000</v>
      </c>
      <c r="B4578" s="128" t="s">
        <v>153</v>
      </c>
      <c r="C4578" s="138">
        <f>C4579+C4581</f>
        <v>15000</v>
      </c>
      <c r="D4578" s="138">
        <f>D4579+D4581</f>
        <v>0</v>
      </c>
    </row>
    <row r="4579" spans="1:4" s="97" customFormat="1" x14ac:dyDescent="0.2">
      <c r="A4579" s="130">
        <v>511000</v>
      </c>
      <c r="B4579" s="128" t="s">
        <v>154</v>
      </c>
      <c r="C4579" s="138">
        <f>SUM(C4580:C4580)</f>
        <v>10000</v>
      </c>
      <c r="D4579" s="138">
        <f>SUM(D4580:D4580)</f>
        <v>0</v>
      </c>
    </row>
    <row r="4580" spans="1:4" s="97" customFormat="1" x14ac:dyDescent="0.2">
      <c r="A4580" s="120">
        <v>511300</v>
      </c>
      <c r="B4580" s="121" t="s">
        <v>157</v>
      </c>
      <c r="C4580" s="127">
        <v>10000</v>
      </c>
      <c r="D4580" s="127">
        <v>0</v>
      </c>
    </row>
    <row r="4581" spans="1:4" s="139" customFormat="1" ht="46.5" x14ac:dyDescent="0.2">
      <c r="A4581" s="130">
        <v>516000</v>
      </c>
      <c r="B4581" s="128" t="s">
        <v>164</v>
      </c>
      <c r="C4581" s="138">
        <f>C4582</f>
        <v>5000</v>
      </c>
      <c r="D4581" s="138">
        <f>D4582</f>
        <v>0</v>
      </c>
    </row>
    <row r="4582" spans="1:4" s="97" customFormat="1" ht="46.5" x14ac:dyDescent="0.2">
      <c r="A4582" s="120">
        <v>516100</v>
      </c>
      <c r="B4582" s="121" t="s">
        <v>164</v>
      </c>
      <c r="C4582" s="127">
        <v>5000</v>
      </c>
      <c r="D4582" s="127">
        <v>0</v>
      </c>
    </row>
    <row r="4583" spans="1:4" s="139" customFormat="1" x14ac:dyDescent="0.2">
      <c r="A4583" s="130">
        <v>630000</v>
      </c>
      <c r="B4583" s="128" t="s">
        <v>194</v>
      </c>
      <c r="C4583" s="138">
        <f>C4584+C4586</f>
        <v>26800</v>
      </c>
      <c r="D4583" s="138">
        <f>D4584+D4586</f>
        <v>0</v>
      </c>
    </row>
    <row r="4584" spans="1:4" s="139" customFormat="1" x14ac:dyDescent="0.2">
      <c r="A4584" s="130">
        <v>631000</v>
      </c>
      <c r="B4584" s="128" t="s">
        <v>126</v>
      </c>
      <c r="C4584" s="138">
        <f>0+0+C4585</f>
        <v>8300</v>
      </c>
      <c r="D4584" s="138">
        <f>0+0+D4585</f>
        <v>0</v>
      </c>
    </row>
    <row r="4585" spans="1:4" s="97" customFormat="1" x14ac:dyDescent="0.2">
      <c r="A4585" s="141">
        <v>631300</v>
      </c>
      <c r="B4585" s="121" t="s">
        <v>198</v>
      </c>
      <c r="C4585" s="127">
        <v>8300</v>
      </c>
      <c r="D4585" s="127">
        <v>0</v>
      </c>
    </row>
    <row r="4586" spans="1:4" s="139" customFormat="1" ht="46.5" x14ac:dyDescent="0.2">
      <c r="A4586" s="130">
        <v>638000</v>
      </c>
      <c r="B4586" s="128" t="s">
        <v>127</v>
      </c>
      <c r="C4586" s="138">
        <f>C4587</f>
        <v>18500</v>
      </c>
      <c r="D4586" s="138">
        <f>D4587</f>
        <v>0</v>
      </c>
    </row>
    <row r="4587" spans="1:4" s="97" customFormat="1" x14ac:dyDescent="0.2">
      <c r="A4587" s="120">
        <v>638100</v>
      </c>
      <c r="B4587" s="121" t="s">
        <v>199</v>
      </c>
      <c r="C4587" s="127">
        <v>18500</v>
      </c>
      <c r="D4587" s="127">
        <v>0</v>
      </c>
    </row>
    <row r="4588" spans="1:4" s="97" customFormat="1" x14ac:dyDescent="0.2">
      <c r="A4588" s="142"/>
      <c r="B4588" s="133" t="s">
        <v>236</v>
      </c>
      <c r="C4588" s="140">
        <f>C4560+C4578+C4583</f>
        <v>1409400</v>
      </c>
      <c r="D4588" s="140">
        <f>D4560+D4578+D4583</f>
        <v>0</v>
      </c>
    </row>
    <row r="4589" spans="1:4" s="97" customFormat="1" x14ac:dyDescent="0.2">
      <c r="A4589" s="108"/>
      <c r="B4589" s="109"/>
      <c r="C4589" s="110"/>
      <c r="D4589" s="110"/>
    </row>
    <row r="4590" spans="1:4" s="97" customFormat="1" x14ac:dyDescent="0.2">
      <c r="A4590" s="118"/>
      <c r="B4590" s="109"/>
      <c r="C4590" s="137"/>
      <c r="D4590" s="137"/>
    </row>
    <row r="4591" spans="1:4" s="97" customFormat="1" x14ac:dyDescent="0.2">
      <c r="A4591" s="120" t="s">
        <v>712</v>
      </c>
      <c r="B4591" s="128"/>
      <c r="C4591" s="137"/>
      <c r="D4591" s="137"/>
    </row>
    <row r="4592" spans="1:4" s="97" customFormat="1" x14ac:dyDescent="0.2">
      <c r="A4592" s="120" t="s">
        <v>260</v>
      </c>
      <c r="B4592" s="128"/>
      <c r="C4592" s="137"/>
      <c r="D4592" s="137"/>
    </row>
    <row r="4593" spans="1:4" s="97" customFormat="1" x14ac:dyDescent="0.2">
      <c r="A4593" s="120" t="s">
        <v>390</v>
      </c>
      <c r="B4593" s="128"/>
      <c r="C4593" s="137"/>
      <c r="D4593" s="137"/>
    </row>
    <row r="4594" spans="1:4" s="97" customFormat="1" x14ac:dyDescent="0.2">
      <c r="A4594" s="120" t="s">
        <v>530</v>
      </c>
      <c r="B4594" s="128"/>
      <c r="C4594" s="137"/>
      <c r="D4594" s="137"/>
    </row>
    <row r="4595" spans="1:4" s="97" customFormat="1" x14ac:dyDescent="0.2">
      <c r="A4595" s="120"/>
      <c r="B4595" s="122"/>
      <c r="C4595" s="110"/>
      <c r="D4595" s="110"/>
    </row>
    <row r="4596" spans="1:4" s="97" customFormat="1" x14ac:dyDescent="0.2">
      <c r="A4596" s="130">
        <v>410000</v>
      </c>
      <c r="B4596" s="124" t="s">
        <v>87</v>
      </c>
      <c r="C4596" s="138">
        <f>C4597+C4602+C4620+C4626+C4641+C4617+C4615</f>
        <v>473603700</v>
      </c>
      <c r="D4596" s="138">
        <f>D4597+D4602+D4620+D4626+D4641+D4617+D4615</f>
        <v>0</v>
      </c>
    </row>
    <row r="4597" spans="1:4" s="97" customFormat="1" x14ac:dyDescent="0.2">
      <c r="A4597" s="130">
        <v>411000</v>
      </c>
      <c r="B4597" s="124" t="s">
        <v>204</v>
      </c>
      <c r="C4597" s="138">
        <f t="shared" ref="C4597" si="567">SUM(C4598:C4601)</f>
        <v>3665000</v>
      </c>
      <c r="D4597" s="138">
        <f t="shared" ref="D4597" si="568">SUM(D4598:D4601)</f>
        <v>0</v>
      </c>
    </row>
    <row r="4598" spans="1:4" s="97" customFormat="1" x14ac:dyDescent="0.2">
      <c r="A4598" s="120">
        <v>411100</v>
      </c>
      <c r="B4598" s="121" t="s">
        <v>88</v>
      </c>
      <c r="C4598" s="127">
        <v>3300000</v>
      </c>
      <c r="D4598" s="127">
        <v>0</v>
      </c>
    </row>
    <row r="4599" spans="1:4" s="97" customFormat="1" ht="46.5" x14ac:dyDescent="0.2">
      <c r="A4599" s="120">
        <v>411200</v>
      </c>
      <c r="B4599" s="121" t="s">
        <v>217</v>
      </c>
      <c r="C4599" s="127">
        <v>135000</v>
      </c>
      <c r="D4599" s="127">
        <v>0</v>
      </c>
    </row>
    <row r="4600" spans="1:4" s="97" customFormat="1" ht="46.5" x14ac:dyDescent="0.2">
      <c r="A4600" s="120">
        <v>411300</v>
      </c>
      <c r="B4600" s="121" t="s">
        <v>89</v>
      </c>
      <c r="C4600" s="127">
        <v>150000</v>
      </c>
      <c r="D4600" s="127">
        <v>0</v>
      </c>
    </row>
    <row r="4601" spans="1:4" s="97" customFormat="1" x14ac:dyDescent="0.2">
      <c r="A4601" s="120">
        <v>411400</v>
      </c>
      <c r="B4601" s="121" t="s">
        <v>90</v>
      </c>
      <c r="C4601" s="127">
        <v>80000</v>
      </c>
      <c r="D4601" s="127">
        <v>0</v>
      </c>
    </row>
    <row r="4602" spans="1:4" s="97" customFormat="1" x14ac:dyDescent="0.2">
      <c r="A4602" s="130">
        <v>412000</v>
      </c>
      <c r="B4602" s="128" t="s">
        <v>209</v>
      </c>
      <c r="C4602" s="138">
        <f>SUM(C4603:C4614)</f>
        <v>4321200</v>
      </c>
      <c r="D4602" s="138">
        <f>SUM(D4603:D4614)</f>
        <v>0</v>
      </c>
    </row>
    <row r="4603" spans="1:4" s="97" customFormat="1" x14ac:dyDescent="0.2">
      <c r="A4603" s="120">
        <v>412100</v>
      </c>
      <c r="B4603" s="121" t="s">
        <v>91</v>
      </c>
      <c r="C4603" s="127">
        <v>15000</v>
      </c>
      <c r="D4603" s="127">
        <v>0</v>
      </c>
    </row>
    <row r="4604" spans="1:4" s="97" customFormat="1" ht="46.5" x14ac:dyDescent="0.2">
      <c r="A4604" s="120">
        <v>412200</v>
      </c>
      <c r="B4604" s="121" t="s">
        <v>218</v>
      </c>
      <c r="C4604" s="127">
        <v>96000</v>
      </c>
      <c r="D4604" s="127">
        <v>0</v>
      </c>
    </row>
    <row r="4605" spans="1:4" s="97" customFormat="1" x14ac:dyDescent="0.2">
      <c r="A4605" s="120">
        <v>412300</v>
      </c>
      <c r="B4605" s="121" t="s">
        <v>92</v>
      </c>
      <c r="C4605" s="127">
        <v>49000</v>
      </c>
      <c r="D4605" s="127">
        <v>0</v>
      </c>
    </row>
    <row r="4606" spans="1:4" s="97" customFormat="1" x14ac:dyDescent="0.2">
      <c r="A4606" s="120">
        <v>412500</v>
      </c>
      <c r="B4606" s="121" t="s">
        <v>94</v>
      </c>
      <c r="C4606" s="127">
        <v>37000</v>
      </c>
      <c r="D4606" s="127">
        <v>0</v>
      </c>
    </row>
    <row r="4607" spans="1:4" s="97" customFormat="1" x14ac:dyDescent="0.2">
      <c r="A4607" s="120">
        <v>412600</v>
      </c>
      <c r="B4607" s="121" t="s">
        <v>219</v>
      </c>
      <c r="C4607" s="127">
        <v>128000</v>
      </c>
      <c r="D4607" s="127">
        <v>0</v>
      </c>
    </row>
    <row r="4608" spans="1:4" s="97" customFormat="1" x14ac:dyDescent="0.2">
      <c r="A4608" s="120">
        <v>412700</v>
      </c>
      <c r="B4608" s="121" t="s">
        <v>206</v>
      </c>
      <c r="C4608" s="127">
        <v>1800000</v>
      </c>
      <c r="D4608" s="127">
        <v>0</v>
      </c>
    </row>
    <row r="4609" spans="1:4" s="97" customFormat="1" x14ac:dyDescent="0.2">
      <c r="A4609" s="120">
        <v>412900</v>
      </c>
      <c r="B4609" s="129" t="s">
        <v>531</v>
      </c>
      <c r="C4609" s="127">
        <v>1000</v>
      </c>
      <c r="D4609" s="127">
        <v>0</v>
      </c>
    </row>
    <row r="4610" spans="1:4" s="97" customFormat="1" x14ac:dyDescent="0.2">
      <c r="A4610" s="120">
        <v>412900</v>
      </c>
      <c r="B4610" s="129" t="s">
        <v>299</v>
      </c>
      <c r="C4610" s="127">
        <v>440000</v>
      </c>
      <c r="D4610" s="127">
        <v>0</v>
      </c>
    </row>
    <row r="4611" spans="1:4" s="97" customFormat="1" x14ac:dyDescent="0.2">
      <c r="A4611" s="120">
        <v>412900</v>
      </c>
      <c r="B4611" s="129" t="s">
        <v>316</v>
      </c>
      <c r="C4611" s="127">
        <v>4000</v>
      </c>
      <c r="D4611" s="127">
        <v>0</v>
      </c>
    </row>
    <row r="4612" spans="1:4" s="97" customFormat="1" ht="46.5" x14ac:dyDescent="0.2">
      <c r="A4612" s="120">
        <v>412900</v>
      </c>
      <c r="B4612" s="129" t="s">
        <v>317</v>
      </c>
      <c r="C4612" s="127">
        <v>7000</v>
      </c>
      <c r="D4612" s="127">
        <v>0</v>
      </c>
    </row>
    <row r="4613" spans="1:4" s="97" customFormat="1" ht="46.5" x14ac:dyDescent="0.2">
      <c r="A4613" s="120">
        <v>412900</v>
      </c>
      <c r="B4613" s="121" t="s">
        <v>318</v>
      </c>
      <c r="C4613" s="127">
        <v>8000</v>
      </c>
      <c r="D4613" s="127">
        <v>0</v>
      </c>
    </row>
    <row r="4614" spans="1:4" s="97" customFormat="1" x14ac:dyDescent="0.2">
      <c r="A4614" s="120">
        <v>412900</v>
      </c>
      <c r="B4614" s="121" t="s">
        <v>301</v>
      </c>
      <c r="C4614" s="127">
        <v>1736199.9999999998</v>
      </c>
      <c r="D4614" s="127">
        <v>0</v>
      </c>
    </row>
    <row r="4615" spans="1:4" s="139" customFormat="1" x14ac:dyDescent="0.2">
      <c r="A4615" s="130">
        <v>413000</v>
      </c>
      <c r="B4615" s="128" t="s">
        <v>210</v>
      </c>
      <c r="C4615" s="138">
        <f>C4616</f>
        <v>8000</v>
      </c>
      <c r="D4615" s="138">
        <f>D4616</f>
        <v>0</v>
      </c>
    </row>
    <row r="4616" spans="1:4" s="97" customFormat="1" x14ac:dyDescent="0.2">
      <c r="A4616" s="120">
        <v>413900</v>
      </c>
      <c r="B4616" s="152" t="s">
        <v>99</v>
      </c>
      <c r="C4616" s="127">
        <v>8000</v>
      </c>
      <c r="D4616" s="127">
        <v>0</v>
      </c>
    </row>
    <row r="4617" spans="1:4" s="139" customFormat="1" x14ac:dyDescent="0.2">
      <c r="A4617" s="130">
        <v>414000</v>
      </c>
      <c r="B4617" s="128" t="s">
        <v>104</v>
      </c>
      <c r="C4617" s="138">
        <f>SUM(C4618:C4619)</f>
        <v>500000</v>
      </c>
      <c r="D4617" s="138">
        <f>SUM(D4618:D4619)</f>
        <v>0</v>
      </c>
    </row>
    <row r="4618" spans="1:4" s="97" customFormat="1" x14ac:dyDescent="0.2">
      <c r="A4618" s="120">
        <v>414100</v>
      </c>
      <c r="B4618" s="121" t="s">
        <v>459</v>
      </c>
      <c r="C4618" s="127">
        <v>250000</v>
      </c>
      <c r="D4618" s="127">
        <v>0</v>
      </c>
    </row>
    <row r="4619" spans="1:4" s="97" customFormat="1" x14ac:dyDescent="0.2">
      <c r="A4619" s="120">
        <v>414100</v>
      </c>
      <c r="B4619" s="121" t="s">
        <v>460</v>
      </c>
      <c r="C4619" s="127">
        <v>250000</v>
      </c>
      <c r="D4619" s="127">
        <v>0</v>
      </c>
    </row>
    <row r="4620" spans="1:4" s="97" customFormat="1" x14ac:dyDescent="0.2">
      <c r="A4620" s="130">
        <v>415000</v>
      </c>
      <c r="B4620" s="123" t="s">
        <v>50</v>
      </c>
      <c r="C4620" s="138">
        <f>SUM(C4621:C4625)</f>
        <v>4688500</v>
      </c>
      <c r="D4620" s="138">
        <f>SUM(D4621:D4625)</f>
        <v>0</v>
      </c>
    </row>
    <row r="4621" spans="1:4" s="97" customFormat="1" ht="46.5" x14ac:dyDescent="0.2">
      <c r="A4621" s="120">
        <v>415200</v>
      </c>
      <c r="B4621" s="121" t="s">
        <v>516</v>
      </c>
      <c r="C4621" s="127">
        <v>500000.00000000006</v>
      </c>
      <c r="D4621" s="127">
        <v>0</v>
      </c>
    </row>
    <row r="4622" spans="1:4" s="97" customFormat="1" x14ac:dyDescent="0.2">
      <c r="A4622" s="120">
        <v>415200</v>
      </c>
      <c r="B4622" s="121" t="s">
        <v>713</v>
      </c>
      <c r="C4622" s="127">
        <v>680000</v>
      </c>
      <c r="D4622" s="127">
        <v>0</v>
      </c>
    </row>
    <row r="4623" spans="1:4" s="97" customFormat="1" x14ac:dyDescent="0.2">
      <c r="A4623" s="120">
        <v>415200</v>
      </c>
      <c r="B4623" s="121" t="s">
        <v>270</v>
      </c>
      <c r="C4623" s="127">
        <v>1030500</v>
      </c>
      <c r="D4623" s="127">
        <v>0</v>
      </c>
    </row>
    <row r="4624" spans="1:4" s="97" customFormat="1" ht="46.5" x14ac:dyDescent="0.2">
      <c r="A4624" s="120">
        <v>415200</v>
      </c>
      <c r="B4624" s="121" t="s">
        <v>271</v>
      </c>
      <c r="C4624" s="127">
        <v>728000</v>
      </c>
      <c r="D4624" s="127">
        <v>0</v>
      </c>
    </row>
    <row r="4625" spans="1:4" s="97" customFormat="1" x14ac:dyDescent="0.2">
      <c r="A4625" s="120">
        <v>415200</v>
      </c>
      <c r="B4625" s="121" t="s">
        <v>295</v>
      </c>
      <c r="C4625" s="127">
        <v>1750000</v>
      </c>
      <c r="D4625" s="127">
        <v>0</v>
      </c>
    </row>
    <row r="4626" spans="1:4" s="97" customFormat="1" ht="46.5" x14ac:dyDescent="0.2">
      <c r="A4626" s="130">
        <v>416000</v>
      </c>
      <c r="B4626" s="128" t="s">
        <v>211</v>
      </c>
      <c r="C4626" s="138">
        <f>SUM(C4627:C4640)</f>
        <v>460321000</v>
      </c>
      <c r="D4626" s="138">
        <f>SUM(D4627:D4640)</f>
        <v>0</v>
      </c>
    </row>
    <row r="4627" spans="1:4" s="97" customFormat="1" x14ac:dyDescent="0.2">
      <c r="A4627" s="120">
        <v>416100</v>
      </c>
      <c r="B4627" s="121" t="s">
        <v>461</v>
      </c>
      <c r="C4627" s="127">
        <v>5500000</v>
      </c>
      <c r="D4627" s="127">
        <v>0</v>
      </c>
    </row>
    <row r="4628" spans="1:4" s="97" customFormat="1" x14ac:dyDescent="0.2">
      <c r="A4628" s="120">
        <v>416100</v>
      </c>
      <c r="B4628" s="121" t="s">
        <v>517</v>
      </c>
      <c r="C4628" s="127">
        <v>235500000</v>
      </c>
      <c r="D4628" s="127">
        <v>0</v>
      </c>
    </row>
    <row r="4629" spans="1:4" s="97" customFormat="1" ht="46.5" x14ac:dyDescent="0.2">
      <c r="A4629" s="120">
        <v>416100</v>
      </c>
      <c r="B4629" s="121" t="s">
        <v>714</v>
      </c>
      <c r="C4629" s="127">
        <v>6000000</v>
      </c>
      <c r="D4629" s="127">
        <v>0</v>
      </c>
    </row>
    <row r="4630" spans="1:4" s="97" customFormat="1" x14ac:dyDescent="0.2">
      <c r="A4630" s="120">
        <v>416100</v>
      </c>
      <c r="B4630" s="121" t="s">
        <v>518</v>
      </c>
      <c r="C4630" s="127">
        <v>96001000</v>
      </c>
      <c r="D4630" s="127">
        <v>0</v>
      </c>
    </row>
    <row r="4631" spans="1:4" s="97" customFormat="1" x14ac:dyDescent="0.2">
      <c r="A4631" s="120">
        <v>416100</v>
      </c>
      <c r="B4631" s="121" t="s">
        <v>519</v>
      </c>
      <c r="C4631" s="127">
        <v>99000000</v>
      </c>
      <c r="D4631" s="127">
        <v>0</v>
      </c>
    </row>
    <row r="4632" spans="1:4" s="97" customFormat="1" x14ac:dyDescent="0.2">
      <c r="A4632" s="120">
        <v>416100</v>
      </c>
      <c r="B4632" s="121" t="s">
        <v>462</v>
      </c>
      <c r="C4632" s="127">
        <v>7100000</v>
      </c>
      <c r="D4632" s="127">
        <v>0</v>
      </c>
    </row>
    <row r="4633" spans="1:4" s="97" customFormat="1" ht="46.5" x14ac:dyDescent="0.2">
      <c r="A4633" s="120">
        <v>416100</v>
      </c>
      <c r="B4633" s="121" t="s">
        <v>520</v>
      </c>
      <c r="C4633" s="127">
        <v>3500000</v>
      </c>
      <c r="D4633" s="127">
        <v>0</v>
      </c>
    </row>
    <row r="4634" spans="1:4" s="97" customFormat="1" x14ac:dyDescent="0.2">
      <c r="A4634" s="120">
        <v>416100</v>
      </c>
      <c r="B4634" s="121" t="s">
        <v>715</v>
      </c>
      <c r="C4634" s="127">
        <v>700000</v>
      </c>
      <c r="D4634" s="127">
        <v>0</v>
      </c>
    </row>
    <row r="4635" spans="1:4" s="97" customFormat="1" ht="46.5" x14ac:dyDescent="0.2">
      <c r="A4635" s="120">
        <v>416100</v>
      </c>
      <c r="B4635" s="121" t="s">
        <v>716</v>
      </c>
      <c r="C4635" s="127">
        <v>400000</v>
      </c>
      <c r="D4635" s="127">
        <v>0</v>
      </c>
    </row>
    <row r="4636" spans="1:4" s="97" customFormat="1" ht="46.5" x14ac:dyDescent="0.2">
      <c r="A4636" s="120">
        <v>416100</v>
      </c>
      <c r="B4636" s="121" t="s">
        <v>463</v>
      </c>
      <c r="C4636" s="127">
        <v>250000</v>
      </c>
      <c r="D4636" s="127">
        <v>0</v>
      </c>
    </row>
    <row r="4637" spans="1:4" s="97" customFormat="1" x14ac:dyDescent="0.2">
      <c r="A4637" s="120">
        <v>416100</v>
      </c>
      <c r="B4637" s="121" t="s">
        <v>281</v>
      </c>
      <c r="C4637" s="127">
        <v>220000</v>
      </c>
      <c r="D4637" s="127">
        <v>0</v>
      </c>
    </row>
    <row r="4638" spans="1:4" s="97" customFormat="1" x14ac:dyDescent="0.2">
      <c r="A4638" s="120">
        <v>416100</v>
      </c>
      <c r="B4638" s="121" t="s">
        <v>282</v>
      </c>
      <c r="C4638" s="127">
        <v>500000</v>
      </c>
      <c r="D4638" s="127">
        <v>0</v>
      </c>
    </row>
    <row r="4639" spans="1:4" s="97" customFormat="1" ht="46.5" x14ac:dyDescent="0.2">
      <c r="A4639" s="120">
        <v>416100</v>
      </c>
      <c r="B4639" s="121" t="s">
        <v>261</v>
      </c>
      <c r="C4639" s="127">
        <v>5000000</v>
      </c>
      <c r="D4639" s="127">
        <v>0</v>
      </c>
    </row>
    <row r="4640" spans="1:4" s="97" customFormat="1" ht="46.5" x14ac:dyDescent="0.2">
      <c r="A4640" s="120">
        <v>416300</v>
      </c>
      <c r="B4640" s="121" t="s">
        <v>717</v>
      </c>
      <c r="C4640" s="127">
        <v>650000</v>
      </c>
      <c r="D4640" s="127">
        <v>0</v>
      </c>
    </row>
    <row r="4641" spans="1:4" s="139" customFormat="1" x14ac:dyDescent="0.2">
      <c r="A4641" s="130">
        <v>419000</v>
      </c>
      <c r="B4641" s="123" t="s">
        <v>214</v>
      </c>
      <c r="C4641" s="138">
        <f>C4642</f>
        <v>100000</v>
      </c>
      <c r="D4641" s="138">
        <f>D4642</f>
        <v>0</v>
      </c>
    </row>
    <row r="4642" spans="1:4" s="97" customFormat="1" x14ac:dyDescent="0.2">
      <c r="A4642" s="120">
        <v>419100</v>
      </c>
      <c r="B4642" s="121" t="s">
        <v>214</v>
      </c>
      <c r="C4642" s="127">
        <v>100000</v>
      </c>
      <c r="D4642" s="127">
        <v>0</v>
      </c>
    </row>
    <row r="4643" spans="1:4" s="97" customFormat="1" x14ac:dyDescent="0.2">
      <c r="A4643" s="130">
        <v>480000</v>
      </c>
      <c r="B4643" s="128" t="s">
        <v>149</v>
      </c>
      <c r="C4643" s="138">
        <f>C4644+C4650</f>
        <v>26772800</v>
      </c>
      <c r="D4643" s="138">
        <f>D4644+D4650</f>
        <v>0</v>
      </c>
    </row>
    <row r="4644" spans="1:4" s="97" customFormat="1" x14ac:dyDescent="0.2">
      <c r="A4644" s="130">
        <v>487000</v>
      </c>
      <c r="B4644" s="128" t="s">
        <v>203</v>
      </c>
      <c r="C4644" s="138">
        <f>SUM(C4645:C4649)</f>
        <v>25332800</v>
      </c>
      <c r="D4644" s="138">
        <f>SUM(D4645:D4649)</f>
        <v>0</v>
      </c>
    </row>
    <row r="4645" spans="1:4" s="97" customFormat="1" x14ac:dyDescent="0.2">
      <c r="A4645" s="141">
        <v>487300</v>
      </c>
      <c r="B4645" s="113" t="s">
        <v>150</v>
      </c>
      <c r="C4645" s="127">
        <v>782800</v>
      </c>
      <c r="D4645" s="127">
        <v>0</v>
      </c>
    </row>
    <row r="4646" spans="1:4" s="97" customFormat="1" ht="46.5" x14ac:dyDescent="0.2">
      <c r="A4646" s="141">
        <v>487400</v>
      </c>
      <c r="B4646" s="121" t="s">
        <v>718</v>
      </c>
      <c r="C4646" s="127">
        <v>5000000</v>
      </c>
      <c r="D4646" s="127">
        <v>0</v>
      </c>
    </row>
    <row r="4647" spans="1:4" s="97" customFormat="1" ht="46.5" x14ac:dyDescent="0.2">
      <c r="A4647" s="141">
        <v>487400</v>
      </c>
      <c r="B4647" s="121" t="s">
        <v>719</v>
      </c>
      <c r="C4647" s="127">
        <v>5000000</v>
      </c>
      <c r="D4647" s="127">
        <v>0</v>
      </c>
    </row>
    <row r="4648" spans="1:4" s="97" customFormat="1" x14ac:dyDescent="0.2">
      <c r="A4648" s="141">
        <v>487400</v>
      </c>
      <c r="B4648" s="121" t="s">
        <v>464</v>
      </c>
      <c r="C4648" s="127">
        <v>50000</v>
      </c>
      <c r="D4648" s="127">
        <v>0</v>
      </c>
    </row>
    <row r="4649" spans="1:4" s="97" customFormat="1" ht="46.5" x14ac:dyDescent="0.2">
      <c r="A4649" s="141">
        <v>487400</v>
      </c>
      <c r="B4649" s="121" t="s">
        <v>720</v>
      </c>
      <c r="C4649" s="127">
        <v>14500000</v>
      </c>
      <c r="D4649" s="127">
        <v>0</v>
      </c>
    </row>
    <row r="4650" spans="1:4" s="97" customFormat="1" x14ac:dyDescent="0.2">
      <c r="A4650" s="130">
        <v>488000</v>
      </c>
      <c r="B4650" s="128" t="s">
        <v>103</v>
      </c>
      <c r="C4650" s="138">
        <f>SUM(C4651:C4653)</f>
        <v>1440000</v>
      </c>
      <c r="D4650" s="138">
        <f>SUM(D4651:D4653)</f>
        <v>0</v>
      </c>
    </row>
    <row r="4651" spans="1:4" s="97" customFormat="1" x14ac:dyDescent="0.2">
      <c r="A4651" s="141">
        <v>488100</v>
      </c>
      <c r="B4651" s="121" t="s">
        <v>464</v>
      </c>
      <c r="C4651" s="127">
        <v>750000</v>
      </c>
      <c r="D4651" s="127">
        <v>0</v>
      </c>
    </row>
    <row r="4652" spans="1:4" s="97" customFormat="1" x14ac:dyDescent="0.2">
      <c r="A4652" s="120">
        <v>488100</v>
      </c>
      <c r="B4652" s="121" t="s">
        <v>465</v>
      </c>
      <c r="C4652" s="127">
        <v>220000</v>
      </c>
      <c r="D4652" s="127">
        <v>0</v>
      </c>
    </row>
    <row r="4653" spans="1:4" s="97" customFormat="1" x14ac:dyDescent="0.2">
      <c r="A4653" s="120">
        <v>488100</v>
      </c>
      <c r="B4653" s="121" t="s">
        <v>721</v>
      </c>
      <c r="C4653" s="127">
        <v>470000</v>
      </c>
      <c r="D4653" s="127">
        <v>0</v>
      </c>
    </row>
    <row r="4654" spans="1:4" s="97" customFormat="1" x14ac:dyDescent="0.2">
      <c r="A4654" s="130">
        <v>510000</v>
      </c>
      <c r="B4654" s="128" t="s">
        <v>153</v>
      </c>
      <c r="C4654" s="138">
        <f>C4655+C4659+0+0</f>
        <v>591999.99999999988</v>
      </c>
      <c r="D4654" s="138">
        <f>D4655+D4659+0+0</f>
        <v>0</v>
      </c>
    </row>
    <row r="4655" spans="1:4" s="97" customFormat="1" x14ac:dyDescent="0.2">
      <c r="A4655" s="130">
        <v>511000</v>
      </c>
      <c r="B4655" s="128" t="s">
        <v>154</v>
      </c>
      <c r="C4655" s="138">
        <f>SUM(C4656:C4658)</f>
        <v>581999.99999999988</v>
      </c>
      <c r="D4655" s="138">
        <f>SUM(D4656:D4658)</f>
        <v>0</v>
      </c>
    </row>
    <row r="4656" spans="1:4" s="97" customFormat="1" ht="46.5" x14ac:dyDescent="0.2">
      <c r="A4656" s="141">
        <v>511200</v>
      </c>
      <c r="B4656" s="121" t="s">
        <v>156</v>
      </c>
      <c r="C4656" s="127">
        <v>22000</v>
      </c>
      <c r="D4656" s="127">
        <v>0</v>
      </c>
    </row>
    <row r="4657" spans="1:4" s="97" customFormat="1" x14ac:dyDescent="0.2">
      <c r="A4657" s="120">
        <v>511300</v>
      </c>
      <c r="B4657" s="121" t="s">
        <v>157</v>
      </c>
      <c r="C4657" s="127">
        <v>10000</v>
      </c>
      <c r="D4657" s="127">
        <v>0</v>
      </c>
    </row>
    <row r="4658" spans="1:4" s="97" customFormat="1" x14ac:dyDescent="0.2">
      <c r="A4658" s="120">
        <v>511700</v>
      </c>
      <c r="B4658" s="121" t="s">
        <v>160</v>
      </c>
      <c r="C4658" s="127">
        <v>549999.99999999988</v>
      </c>
      <c r="D4658" s="127">
        <v>0</v>
      </c>
    </row>
    <row r="4659" spans="1:4" s="97" customFormat="1" ht="46.5" x14ac:dyDescent="0.2">
      <c r="A4659" s="130">
        <v>516000</v>
      </c>
      <c r="B4659" s="128" t="s">
        <v>164</v>
      </c>
      <c r="C4659" s="138">
        <f>SUM(C4660)</f>
        <v>10000</v>
      </c>
      <c r="D4659" s="138">
        <f>SUM(D4660)</f>
        <v>0</v>
      </c>
    </row>
    <row r="4660" spans="1:4" s="97" customFormat="1" ht="46.5" x14ac:dyDescent="0.2">
      <c r="A4660" s="120">
        <v>516100</v>
      </c>
      <c r="B4660" s="121" t="s">
        <v>164</v>
      </c>
      <c r="C4660" s="127">
        <v>10000</v>
      </c>
      <c r="D4660" s="127">
        <v>0</v>
      </c>
    </row>
    <row r="4661" spans="1:4" s="139" customFormat="1" x14ac:dyDescent="0.2">
      <c r="A4661" s="130">
        <v>630000</v>
      </c>
      <c r="B4661" s="128" t="s">
        <v>194</v>
      </c>
      <c r="C4661" s="138">
        <f>C4662+C4665</f>
        <v>4977500</v>
      </c>
      <c r="D4661" s="138">
        <f>D4662+D4665</f>
        <v>0</v>
      </c>
    </row>
    <row r="4662" spans="1:4" s="139" customFormat="1" x14ac:dyDescent="0.2">
      <c r="A4662" s="130">
        <v>631000</v>
      </c>
      <c r="B4662" s="128" t="s">
        <v>126</v>
      </c>
      <c r="C4662" s="138">
        <f>C4663+0+C4664</f>
        <v>4827500</v>
      </c>
      <c r="D4662" s="138">
        <f>D4663+0+D4664</f>
        <v>0</v>
      </c>
    </row>
    <row r="4663" spans="1:4" s="97" customFormat="1" ht="46.5" x14ac:dyDescent="0.2">
      <c r="A4663" s="120">
        <v>631900</v>
      </c>
      <c r="B4663" s="121" t="s">
        <v>521</v>
      </c>
      <c r="C4663" s="127">
        <v>330000</v>
      </c>
      <c r="D4663" s="127">
        <v>0</v>
      </c>
    </row>
    <row r="4664" spans="1:4" s="97" customFormat="1" x14ac:dyDescent="0.2">
      <c r="A4664" s="120">
        <v>631900</v>
      </c>
      <c r="B4664" s="121" t="s">
        <v>341</v>
      </c>
      <c r="C4664" s="127">
        <v>4497500</v>
      </c>
      <c r="D4664" s="127">
        <v>0</v>
      </c>
    </row>
    <row r="4665" spans="1:4" s="139" customFormat="1" ht="46.5" x14ac:dyDescent="0.2">
      <c r="A4665" s="130">
        <v>638000</v>
      </c>
      <c r="B4665" s="128" t="s">
        <v>127</v>
      </c>
      <c r="C4665" s="138">
        <f>C4666</f>
        <v>150000</v>
      </c>
      <c r="D4665" s="138">
        <f>D4666</f>
        <v>0</v>
      </c>
    </row>
    <row r="4666" spans="1:4" s="97" customFormat="1" x14ac:dyDescent="0.2">
      <c r="A4666" s="120">
        <v>638100</v>
      </c>
      <c r="B4666" s="121" t="s">
        <v>199</v>
      </c>
      <c r="C4666" s="127">
        <v>150000</v>
      </c>
      <c r="D4666" s="127">
        <v>0</v>
      </c>
    </row>
    <row r="4667" spans="1:4" s="97" customFormat="1" x14ac:dyDescent="0.2">
      <c r="A4667" s="142"/>
      <c r="B4667" s="133" t="s">
        <v>236</v>
      </c>
      <c r="C4667" s="140">
        <f>C4596+C4643+C4654+C4661</f>
        <v>505946000</v>
      </c>
      <c r="D4667" s="140">
        <f>D4596+D4643+D4654+D4661</f>
        <v>0</v>
      </c>
    </row>
    <row r="4668" spans="1:4" s="97" customFormat="1" x14ac:dyDescent="0.2">
      <c r="A4668" s="120"/>
      <c r="B4668" s="121"/>
      <c r="C4668" s="137"/>
      <c r="D4668" s="137"/>
    </row>
    <row r="4669" spans="1:4" s="97" customFormat="1" x14ac:dyDescent="0.2">
      <c r="A4669" s="118"/>
      <c r="B4669" s="109"/>
      <c r="C4669" s="137"/>
      <c r="D4669" s="137"/>
    </row>
    <row r="4670" spans="1:4" s="97" customFormat="1" x14ac:dyDescent="0.2">
      <c r="A4670" s="116" t="s">
        <v>722</v>
      </c>
      <c r="B4670" s="109"/>
      <c r="C4670" s="137"/>
      <c r="D4670" s="137"/>
    </row>
    <row r="4671" spans="1:4" s="97" customFormat="1" x14ac:dyDescent="0.2">
      <c r="A4671" s="116" t="s">
        <v>260</v>
      </c>
      <c r="B4671" s="109"/>
      <c r="C4671" s="137"/>
      <c r="D4671" s="137"/>
    </row>
    <row r="4672" spans="1:4" s="97" customFormat="1" x14ac:dyDescent="0.2">
      <c r="A4672" s="116" t="s">
        <v>393</v>
      </c>
      <c r="B4672" s="109"/>
      <c r="C4672" s="137"/>
      <c r="D4672" s="137"/>
    </row>
    <row r="4673" spans="1:4" s="97" customFormat="1" x14ac:dyDescent="0.2">
      <c r="A4673" s="116" t="s">
        <v>555</v>
      </c>
      <c r="B4673" s="109"/>
      <c r="C4673" s="137"/>
      <c r="D4673" s="137"/>
    </row>
    <row r="4674" spans="1:4" s="97" customFormat="1" x14ac:dyDescent="0.2">
      <c r="A4674" s="118"/>
      <c r="B4674" s="109"/>
      <c r="C4674" s="137"/>
      <c r="D4674" s="137"/>
    </row>
    <row r="4675" spans="1:4" s="97" customFormat="1" x14ac:dyDescent="0.2">
      <c r="A4675" s="130">
        <v>410000</v>
      </c>
      <c r="B4675" s="128" t="s">
        <v>87</v>
      </c>
      <c r="C4675" s="138">
        <f>C4676+C4681+C4694+C4696+0+0+0</f>
        <v>1993486900</v>
      </c>
      <c r="D4675" s="138">
        <f>D4676+D4681+D4694+D4696+0+0+0</f>
        <v>0</v>
      </c>
    </row>
    <row r="4676" spans="1:4" s="97" customFormat="1" x14ac:dyDescent="0.2">
      <c r="A4676" s="130">
        <v>411000</v>
      </c>
      <c r="B4676" s="124" t="s">
        <v>204</v>
      </c>
      <c r="C4676" s="138">
        <f t="shared" ref="C4676" si="569">SUM(C4677:C4680)</f>
        <v>18504000</v>
      </c>
      <c r="D4676" s="138">
        <f t="shared" ref="D4676" si="570">SUM(D4677:D4680)</f>
        <v>0</v>
      </c>
    </row>
    <row r="4677" spans="1:4" s="97" customFormat="1" x14ac:dyDescent="0.2">
      <c r="A4677" s="120">
        <v>411100</v>
      </c>
      <c r="B4677" s="121" t="s">
        <v>88</v>
      </c>
      <c r="C4677" s="127">
        <v>17070000</v>
      </c>
      <c r="D4677" s="127">
        <v>0</v>
      </c>
    </row>
    <row r="4678" spans="1:4" s="97" customFormat="1" ht="46.5" x14ac:dyDescent="0.2">
      <c r="A4678" s="120">
        <v>411200</v>
      </c>
      <c r="B4678" s="121" t="s">
        <v>217</v>
      </c>
      <c r="C4678" s="127">
        <v>530000</v>
      </c>
      <c r="D4678" s="127">
        <v>0</v>
      </c>
    </row>
    <row r="4679" spans="1:4" s="97" customFormat="1" ht="46.5" x14ac:dyDescent="0.2">
      <c r="A4679" s="120">
        <v>411300</v>
      </c>
      <c r="B4679" s="121" t="s">
        <v>89</v>
      </c>
      <c r="C4679" s="127">
        <v>659000</v>
      </c>
      <c r="D4679" s="127">
        <v>0</v>
      </c>
    </row>
    <row r="4680" spans="1:4" s="97" customFormat="1" x14ac:dyDescent="0.2">
      <c r="A4680" s="120">
        <v>411400</v>
      </c>
      <c r="B4680" s="121" t="s">
        <v>90</v>
      </c>
      <c r="C4680" s="127">
        <v>245000</v>
      </c>
      <c r="D4680" s="127">
        <v>0</v>
      </c>
    </row>
    <row r="4681" spans="1:4" s="97" customFormat="1" x14ac:dyDescent="0.2">
      <c r="A4681" s="130">
        <v>412000</v>
      </c>
      <c r="B4681" s="128" t="s">
        <v>209</v>
      </c>
      <c r="C4681" s="138">
        <f>SUM(C4682:C4693)</f>
        <v>8182900</v>
      </c>
      <c r="D4681" s="138">
        <f>SUM(D4682:D4693)</f>
        <v>0</v>
      </c>
    </row>
    <row r="4682" spans="1:4" s="97" customFormat="1" x14ac:dyDescent="0.2">
      <c r="A4682" s="120">
        <v>412100</v>
      </c>
      <c r="B4682" s="121" t="s">
        <v>91</v>
      </c>
      <c r="C4682" s="127">
        <v>70000</v>
      </c>
      <c r="D4682" s="127">
        <v>0</v>
      </c>
    </row>
    <row r="4683" spans="1:4" s="97" customFormat="1" ht="46.5" x14ac:dyDescent="0.2">
      <c r="A4683" s="120">
        <v>412200</v>
      </c>
      <c r="B4683" s="121" t="s">
        <v>218</v>
      </c>
      <c r="C4683" s="127">
        <v>1450000</v>
      </c>
      <c r="D4683" s="127">
        <v>0</v>
      </c>
    </row>
    <row r="4684" spans="1:4" s="97" customFormat="1" x14ac:dyDescent="0.2">
      <c r="A4684" s="120">
        <v>412300</v>
      </c>
      <c r="B4684" s="121" t="s">
        <v>92</v>
      </c>
      <c r="C4684" s="127">
        <v>182000</v>
      </c>
      <c r="D4684" s="127">
        <v>0</v>
      </c>
    </row>
    <row r="4685" spans="1:4" s="97" customFormat="1" x14ac:dyDescent="0.2">
      <c r="A4685" s="120">
        <v>412500</v>
      </c>
      <c r="B4685" s="121" t="s">
        <v>94</v>
      </c>
      <c r="C4685" s="127">
        <v>136000</v>
      </c>
      <c r="D4685" s="127">
        <v>0</v>
      </c>
    </row>
    <row r="4686" spans="1:4" s="97" customFormat="1" x14ac:dyDescent="0.2">
      <c r="A4686" s="120">
        <v>412600</v>
      </c>
      <c r="B4686" s="121" t="s">
        <v>219</v>
      </c>
      <c r="C4686" s="127">
        <v>90000</v>
      </c>
      <c r="D4686" s="127">
        <v>0</v>
      </c>
    </row>
    <row r="4687" spans="1:4" s="97" customFormat="1" x14ac:dyDescent="0.2">
      <c r="A4687" s="120">
        <v>412700</v>
      </c>
      <c r="B4687" s="121" t="s">
        <v>206</v>
      </c>
      <c r="C4687" s="127">
        <v>6100000</v>
      </c>
      <c r="D4687" s="127">
        <v>0</v>
      </c>
    </row>
    <row r="4688" spans="1:4" s="97" customFormat="1" x14ac:dyDescent="0.2">
      <c r="A4688" s="120">
        <v>412900</v>
      </c>
      <c r="B4688" s="121" t="s">
        <v>531</v>
      </c>
      <c r="C4688" s="127">
        <v>2300</v>
      </c>
      <c r="D4688" s="127">
        <v>0</v>
      </c>
    </row>
    <row r="4689" spans="1:4" s="97" customFormat="1" x14ac:dyDescent="0.2">
      <c r="A4689" s="120">
        <v>412900</v>
      </c>
      <c r="B4689" s="121" t="s">
        <v>299</v>
      </c>
      <c r="C4689" s="127">
        <v>90000</v>
      </c>
      <c r="D4689" s="127">
        <v>0</v>
      </c>
    </row>
    <row r="4690" spans="1:4" s="97" customFormat="1" x14ac:dyDescent="0.2">
      <c r="A4690" s="120">
        <v>412900</v>
      </c>
      <c r="B4690" s="121" t="s">
        <v>316</v>
      </c>
      <c r="C4690" s="127">
        <v>4000</v>
      </c>
      <c r="D4690" s="127">
        <v>0</v>
      </c>
    </row>
    <row r="4691" spans="1:4" s="97" customFormat="1" ht="46.5" x14ac:dyDescent="0.2">
      <c r="A4691" s="120">
        <v>412900</v>
      </c>
      <c r="B4691" s="129" t="s">
        <v>317</v>
      </c>
      <c r="C4691" s="127">
        <v>11300</v>
      </c>
      <c r="D4691" s="127">
        <v>0</v>
      </c>
    </row>
    <row r="4692" spans="1:4" s="97" customFormat="1" ht="46.5" x14ac:dyDescent="0.2">
      <c r="A4692" s="120">
        <v>412900</v>
      </c>
      <c r="B4692" s="121" t="s">
        <v>318</v>
      </c>
      <c r="C4692" s="127">
        <v>36800</v>
      </c>
      <c r="D4692" s="127">
        <v>0</v>
      </c>
    </row>
    <row r="4693" spans="1:4" s="97" customFormat="1" x14ac:dyDescent="0.2">
      <c r="A4693" s="120">
        <v>412900</v>
      </c>
      <c r="B4693" s="121" t="s">
        <v>301</v>
      </c>
      <c r="C4693" s="127">
        <v>10500</v>
      </c>
      <c r="D4693" s="127">
        <v>0</v>
      </c>
    </row>
    <row r="4694" spans="1:4" s="97" customFormat="1" ht="46.5" x14ac:dyDescent="0.2">
      <c r="A4694" s="130">
        <v>417000</v>
      </c>
      <c r="B4694" s="128" t="s">
        <v>212</v>
      </c>
      <c r="C4694" s="138">
        <f>C4695</f>
        <v>1965700000</v>
      </c>
      <c r="D4694" s="138">
        <f>D4695</f>
        <v>0</v>
      </c>
    </row>
    <row r="4695" spans="1:4" s="97" customFormat="1" x14ac:dyDescent="0.2">
      <c r="A4695" s="120">
        <v>417100</v>
      </c>
      <c r="B4695" s="121" t="s">
        <v>67</v>
      </c>
      <c r="C4695" s="127">
        <v>1965700000</v>
      </c>
      <c r="D4695" s="127">
        <v>0</v>
      </c>
    </row>
    <row r="4696" spans="1:4" s="139" customFormat="1" x14ac:dyDescent="0.2">
      <c r="A4696" s="130">
        <v>419000</v>
      </c>
      <c r="B4696" s="128" t="s">
        <v>214</v>
      </c>
      <c r="C4696" s="138">
        <f>C4697</f>
        <v>1100000</v>
      </c>
      <c r="D4696" s="138">
        <f>D4697</f>
        <v>0</v>
      </c>
    </row>
    <row r="4697" spans="1:4" s="97" customFormat="1" x14ac:dyDescent="0.2">
      <c r="A4697" s="120">
        <v>419100</v>
      </c>
      <c r="B4697" s="121" t="s">
        <v>214</v>
      </c>
      <c r="C4697" s="127">
        <v>1100000</v>
      </c>
      <c r="D4697" s="127">
        <v>0</v>
      </c>
    </row>
    <row r="4698" spans="1:4" s="97" customFormat="1" x14ac:dyDescent="0.2">
      <c r="A4698" s="130">
        <v>510000</v>
      </c>
      <c r="B4698" s="128" t="s">
        <v>153</v>
      </c>
      <c r="C4698" s="138">
        <f>C4699+0+C4703</f>
        <v>226900</v>
      </c>
      <c r="D4698" s="138">
        <f>D4699+0+D4703</f>
        <v>0</v>
      </c>
    </row>
    <row r="4699" spans="1:4" s="97" customFormat="1" x14ac:dyDescent="0.2">
      <c r="A4699" s="130">
        <v>511000</v>
      </c>
      <c r="B4699" s="128" t="s">
        <v>154</v>
      </c>
      <c r="C4699" s="138">
        <f>SUM(C4700:C4702)</f>
        <v>199900</v>
      </c>
      <c r="D4699" s="138">
        <f>SUM(D4700:D4702)</f>
        <v>0</v>
      </c>
    </row>
    <row r="4700" spans="1:4" s="97" customFormat="1" x14ac:dyDescent="0.2">
      <c r="A4700" s="141">
        <v>511100</v>
      </c>
      <c r="B4700" s="121" t="s">
        <v>155</v>
      </c>
      <c r="C4700" s="127">
        <v>9900</v>
      </c>
      <c r="D4700" s="127">
        <v>0</v>
      </c>
    </row>
    <row r="4701" spans="1:4" s="97" customFormat="1" ht="46.5" x14ac:dyDescent="0.2">
      <c r="A4701" s="141">
        <v>511200</v>
      </c>
      <c r="B4701" s="121" t="s">
        <v>156</v>
      </c>
      <c r="C4701" s="127">
        <v>40000</v>
      </c>
      <c r="D4701" s="127">
        <v>0</v>
      </c>
    </row>
    <row r="4702" spans="1:4" s="97" customFormat="1" x14ac:dyDescent="0.2">
      <c r="A4702" s="120">
        <v>511300</v>
      </c>
      <c r="B4702" s="121" t="s">
        <v>157</v>
      </c>
      <c r="C4702" s="127">
        <v>150000</v>
      </c>
      <c r="D4702" s="127">
        <v>0</v>
      </c>
    </row>
    <row r="4703" spans="1:4" s="97" customFormat="1" ht="46.5" x14ac:dyDescent="0.2">
      <c r="A4703" s="130">
        <v>516000</v>
      </c>
      <c r="B4703" s="128" t="s">
        <v>164</v>
      </c>
      <c r="C4703" s="138">
        <f>C4704</f>
        <v>27000</v>
      </c>
      <c r="D4703" s="138">
        <f>D4704</f>
        <v>0</v>
      </c>
    </row>
    <row r="4704" spans="1:4" s="97" customFormat="1" ht="46.5" x14ac:dyDescent="0.2">
      <c r="A4704" s="120">
        <v>516100</v>
      </c>
      <c r="B4704" s="121" t="s">
        <v>164</v>
      </c>
      <c r="C4704" s="127">
        <v>27000</v>
      </c>
      <c r="D4704" s="127">
        <v>0</v>
      </c>
    </row>
    <row r="4705" spans="1:4" s="139" customFormat="1" x14ac:dyDescent="0.2">
      <c r="A4705" s="130">
        <v>630000</v>
      </c>
      <c r="B4705" s="128" t="s">
        <v>194</v>
      </c>
      <c r="C4705" s="138">
        <f>0+C4706</f>
        <v>668000</v>
      </c>
      <c r="D4705" s="138">
        <f>0+D4706</f>
        <v>0</v>
      </c>
    </row>
    <row r="4706" spans="1:4" s="139" customFormat="1" ht="46.5" x14ac:dyDescent="0.2">
      <c r="A4706" s="130">
        <v>638000</v>
      </c>
      <c r="B4706" s="128" t="s">
        <v>127</v>
      </c>
      <c r="C4706" s="138">
        <f>C4707+0</f>
        <v>668000</v>
      </c>
      <c r="D4706" s="138">
        <f>D4707+0</f>
        <v>0</v>
      </c>
    </row>
    <row r="4707" spans="1:4" s="97" customFormat="1" x14ac:dyDescent="0.2">
      <c r="A4707" s="120">
        <v>638100</v>
      </c>
      <c r="B4707" s="121" t="s">
        <v>199</v>
      </c>
      <c r="C4707" s="127">
        <v>668000</v>
      </c>
      <c r="D4707" s="127">
        <v>0</v>
      </c>
    </row>
    <row r="4708" spans="1:4" s="97" customFormat="1" x14ac:dyDescent="0.2">
      <c r="A4708" s="142"/>
      <c r="B4708" s="133" t="s">
        <v>236</v>
      </c>
      <c r="C4708" s="140">
        <f>C4675+C4698+0+C4705+0</f>
        <v>1994381800</v>
      </c>
      <c r="D4708" s="140">
        <f>D4675+D4698+0+D4705+0</f>
        <v>0</v>
      </c>
    </row>
    <row r="4709" spans="1:4" s="97" customFormat="1" x14ac:dyDescent="0.2">
      <c r="A4709" s="130"/>
      <c r="B4709" s="128"/>
      <c r="C4709" s="137"/>
      <c r="D4709" s="137"/>
    </row>
    <row r="4710" spans="1:4" s="97" customFormat="1" x14ac:dyDescent="0.2">
      <c r="A4710" s="118"/>
      <c r="B4710" s="109"/>
      <c r="C4710" s="137"/>
      <c r="D4710" s="137"/>
    </row>
    <row r="4711" spans="1:4" s="97" customFormat="1" x14ac:dyDescent="0.2">
      <c r="A4711" s="120" t="s">
        <v>723</v>
      </c>
      <c r="B4711" s="128"/>
      <c r="C4711" s="137"/>
      <c r="D4711" s="137"/>
    </row>
    <row r="4712" spans="1:4" s="97" customFormat="1" x14ac:dyDescent="0.2">
      <c r="A4712" s="120" t="s">
        <v>262</v>
      </c>
      <c r="B4712" s="128"/>
      <c r="C4712" s="137"/>
      <c r="D4712" s="137"/>
    </row>
    <row r="4713" spans="1:4" s="97" customFormat="1" x14ac:dyDescent="0.2">
      <c r="A4713" s="120" t="s">
        <v>391</v>
      </c>
      <c r="B4713" s="128"/>
      <c r="C4713" s="137"/>
      <c r="D4713" s="137"/>
    </row>
    <row r="4714" spans="1:4" s="97" customFormat="1" x14ac:dyDescent="0.2">
      <c r="A4714" s="120" t="s">
        <v>530</v>
      </c>
      <c r="B4714" s="128"/>
      <c r="C4714" s="137"/>
      <c r="D4714" s="137"/>
    </row>
    <row r="4715" spans="1:4" s="97" customFormat="1" x14ac:dyDescent="0.2">
      <c r="A4715" s="120"/>
      <c r="B4715" s="122"/>
      <c r="C4715" s="110"/>
      <c r="D4715" s="110"/>
    </row>
    <row r="4716" spans="1:4" s="97" customFormat="1" x14ac:dyDescent="0.2">
      <c r="A4716" s="130">
        <v>410000</v>
      </c>
      <c r="B4716" s="124" t="s">
        <v>87</v>
      </c>
      <c r="C4716" s="138">
        <f t="shared" ref="C4716" si="571">C4717+C4722+C4735+C4737</f>
        <v>45416500</v>
      </c>
      <c r="D4716" s="138">
        <f t="shared" ref="D4716" si="572">D4717+D4722+D4735+D4737</f>
        <v>0</v>
      </c>
    </row>
    <row r="4717" spans="1:4" s="97" customFormat="1" x14ac:dyDescent="0.2">
      <c r="A4717" s="130">
        <v>411000</v>
      </c>
      <c r="B4717" s="124" t="s">
        <v>204</v>
      </c>
      <c r="C4717" s="138">
        <f t="shared" ref="C4717" si="573">SUM(C4718:C4721)</f>
        <v>2752000</v>
      </c>
      <c r="D4717" s="138">
        <f t="shared" ref="D4717" si="574">SUM(D4718:D4721)</f>
        <v>0</v>
      </c>
    </row>
    <row r="4718" spans="1:4" s="97" customFormat="1" x14ac:dyDescent="0.2">
      <c r="A4718" s="120">
        <v>411100</v>
      </c>
      <c r="B4718" s="121" t="s">
        <v>88</v>
      </c>
      <c r="C4718" s="127">
        <v>2550000</v>
      </c>
      <c r="D4718" s="127">
        <v>0</v>
      </c>
    </row>
    <row r="4719" spans="1:4" s="97" customFormat="1" ht="46.5" x14ac:dyDescent="0.2">
      <c r="A4719" s="120">
        <v>411200</v>
      </c>
      <c r="B4719" s="121" t="s">
        <v>217</v>
      </c>
      <c r="C4719" s="127">
        <v>80000</v>
      </c>
      <c r="D4719" s="127">
        <v>0</v>
      </c>
    </row>
    <row r="4720" spans="1:4" s="97" customFormat="1" ht="46.5" x14ac:dyDescent="0.2">
      <c r="A4720" s="120">
        <v>411300</v>
      </c>
      <c r="B4720" s="121" t="s">
        <v>89</v>
      </c>
      <c r="C4720" s="127">
        <v>100000</v>
      </c>
      <c r="D4720" s="127">
        <v>0</v>
      </c>
    </row>
    <row r="4721" spans="1:4" s="97" customFormat="1" x14ac:dyDescent="0.2">
      <c r="A4721" s="120">
        <v>411400</v>
      </c>
      <c r="B4721" s="121" t="s">
        <v>90</v>
      </c>
      <c r="C4721" s="127">
        <v>22000</v>
      </c>
      <c r="D4721" s="127">
        <v>0</v>
      </c>
    </row>
    <row r="4722" spans="1:4" s="97" customFormat="1" x14ac:dyDescent="0.2">
      <c r="A4722" s="130">
        <v>412000</v>
      </c>
      <c r="B4722" s="128" t="s">
        <v>209</v>
      </c>
      <c r="C4722" s="138">
        <f>SUM(C4723:C4734)</f>
        <v>42309500</v>
      </c>
      <c r="D4722" s="138">
        <f>SUM(D4723:D4734)</f>
        <v>0</v>
      </c>
    </row>
    <row r="4723" spans="1:4" s="97" customFormat="1" x14ac:dyDescent="0.2">
      <c r="A4723" s="120">
        <v>412100</v>
      </c>
      <c r="B4723" s="121" t="s">
        <v>91</v>
      </c>
      <c r="C4723" s="127">
        <v>6000</v>
      </c>
      <c r="D4723" s="127">
        <v>0</v>
      </c>
    </row>
    <row r="4724" spans="1:4" s="97" customFormat="1" ht="46.5" x14ac:dyDescent="0.2">
      <c r="A4724" s="120">
        <v>412200</v>
      </c>
      <c r="B4724" s="121" t="s">
        <v>218</v>
      </c>
      <c r="C4724" s="127">
        <v>16000</v>
      </c>
      <c r="D4724" s="127">
        <v>0</v>
      </c>
    </row>
    <row r="4725" spans="1:4" s="97" customFormat="1" x14ac:dyDescent="0.2">
      <c r="A4725" s="120">
        <v>412300</v>
      </c>
      <c r="B4725" s="121" t="s">
        <v>92</v>
      </c>
      <c r="C4725" s="127">
        <v>16600</v>
      </c>
      <c r="D4725" s="127">
        <v>0</v>
      </c>
    </row>
    <row r="4726" spans="1:4" s="97" customFormat="1" x14ac:dyDescent="0.2">
      <c r="A4726" s="120">
        <v>412500</v>
      </c>
      <c r="B4726" s="121" t="s">
        <v>94</v>
      </c>
      <c r="C4726" s="127">
        <v>24999.999999999975</v>
      </c>
      <c r="D4726" s="127">
        <v>0</v>
      </c>
    </row>
    <row r="4727" spans="1:4" s="97" customFormat="1" x14ac:dyDescent="0.2">
      <c r="A4727" s="120">
        <v>412600</v>
      </c>
      <c r="B4727" s="121" t="s">
        <v>219</v>
      </c>
      <c r="C4727" s="127">
        <v>120000</v>
      </c>
      <c r="D4727" s="127">
        <v>0</v>
      </c>
    </row>
    <row r="4728" spans="1:4" s="97" customFormat="1" x14ac:dyDescent="0.2">
      <c r="A4728" s="120">
        <v>412700</v>
      </c>
      <c r="B4728" s="121" t="s">
        <v>206</v>
      </c>
      <c r="C4728" s="127">
        <v>42083900</v>
      </c>
      <c r="D4728" s="127">
        <v>0</v>
      </c>
    </row>
    <row r="4729" spans="1:4" s="97" customFormat="1" x14ac:dyDescent="0.2">
      <c r="A4729" s="120">
        <v>412900</v>
      </c>
      <c r="B4729" s="121" t="s">
        <v>531</v>
      </c>
      <c r="C4729" s="127">
        <v>3999.9999999999991</v>
      </c>
      <c r="D4729" s="127">
        <v>0</v>
      </c>
    </row>
    <row r="4730" spans="1:4" s="97" customFormat="1" x14ac:dyDescent="0.2">
      <c r="A4730" s="120">
        <v>412900</v>
      </c>
      <c r="B4730" s="121" t="s">
        <v>299</v>
      </c>
      <c r="C4730" s="127">
        <v>4999.9999999999964</v>
      </c>
      <c r="D4730" s="127">
        <v>0</v>
      </c>
    </row>
    <row r="4731" spans="1:4" s="97" customFormat="1" x14ac:dyDescent="0.2">
      <c r="A4731" s="120">
        <v>412900</v>
      </c>
      <c r="B4731" s="121" t="s">
        <v>316</v>
      </c>
      <c r="C4731" s="127">
        <v>21000</v>
      </c>
      <c r="D4731" s="127">
        <v>0</v>
      </c>
    </row>
    <row r="4732" spans="1:4" s="97" customFormat="1" ht="46.5" x14ac:dyDescent="0.2">
      <c r="A4732" s="120">
        <v>412900</v>
      </c>
      <c r="B4732" s="129" t="s">
        <v>317</v>
      </c>
      <c r="C4732" s="127">
        <v>5000</v>
      </c>
      <c r="D4732" s="127">
        <v>0</v>
      </c>
    </row>
    <row r="4733" spans="1:4" s="97" customFormat="1" ht="46.5" x14ac:dyDescent="0.2">
      <c r="A4733" s="120">
        <v>412900</v>
      </c>
      <c r="B4733" s="121" t="s">
        <v>318</v>
      </c>
      <c r="C4733" s="127">
        <v>5500.0000000000018</v>
      </c>
      <c r="D4733" s="127">
        <v>0</v>
      </c>
    </row>
    <row r="4734" spans="1:4" s="97" customFormat="1" x14ac:dyDescent="0.2">
      <c r="A4734" s="120">
        <v>412900</v>
      </c>
      <c r="B4734" s="121" t="s">
        <v>301</v>
      </c>
      <c r="C4734" s="127">
        <v>1500</v>
      </c>
      <c r="D4734" s="127">
        <v>0</v>
      </c>
    </row>
    <row r="4735" spans="1:4" s="139" customFormat="1" x14ac:dyDescent="0.2">
      <c r="A4735" s="130">
        <v>413000</v>
      </c>
      <c r="B4735" s="128" t="s">
        <v>210</v>
      </c>
      <c r="C4735" s="138">
        <f>C4736</f>
        <v>300000</v>
      </c>
      <c r="D4735" s="138">
        <f>D4736</f>
        <v>0</v>
      </c>
    </row>
    <row r="4736" spans="1:4" s="97" customFormat="1" ht="46.5" x14ac:dyDescent="0.2">
      <c r="A4736" s="120">
        <v>413800</v>
      </c>
      <c r="B4736" s="121" t="s">
        <v>146</v>
      </c>
      <c r="C4736" s="127">
        <v>300000</v>
      </c>
      <c r="D4736" s="127">
        <v>0</v>
      </c>
    </row>
    <row r="4737" spans="1:4" s="139" customFormat="1" x14ac:dyDescent="0.2">
      <c r="A4737" s="130">
        <v>415000</v>
      </c>
      <c r="B4737" s="128" t="s">
        <v>50</v>
      </c>
      <c r="C4737" s="138">
        <f>C4738+0+0</f>
        <v>55000</v>
      </c>
      <c r="D4737" s="138">
        <f>D4738+0+0</f>
        <v>0</v>
      </c>
    </row>
    <row r="4738" spans="1:4" s="97" customFormat="1" x14ac:dyDescent="0.2">
      <c r="A4738" s="120">
        <v>415200</v>
      </c>
      <c r="B4738" s="121" t="s">
        <v>265</v>
      </c>
      <c r="C4738" s="127">
        <v>55000</v>
      </c>
      <c r="D4738" s="127">
        <v>0</v>
      </c>
    </row>
    <row r="4739" spans="1:4" s="139" customFormat="1" x14ac:dyDescent="0.2">
      <c r="A4739" s="130">
        <v>480000</v>
      </c>
      <c r="B4739" s="128" t="s">
        <v>149</v>
      </c>
      <c r="C4739" s="138">
        <f>C4740+0</f>
        <v>49000000</v>
      </c>
      <c r="D4739" s="138">
        <f>D4740+0</f>
        <v>0</v>
      </c>
    </row>
    <row r="4740" spans="1:4" s="143" customFormat="1" x14ac:dyDescent="0.2">
      <c r="A4740" s="130">
        <v>488000</v>
      </c>
      <c r="B4740" s="128" t="s">
        <v>103</v>
      </c>
      <c r="C4740" s="138">
        <f>SUM(C4741:C4741)</f>
        <v>49000000</v>
      </c>
      <c r="D4740" s="138">
        <f>SUM(D4741:D4741)</f>
        <v>0</v>
      </c>
    </row>
    <row r="4741" spans="1:4" s="97" customFormat="1" x14ac:dyDescent="0.2">
      <c r="A4741" s="120">
        <v>488100</v>
      </c>
      <c r="B4741" s="121" t="s">
        <v>724</v>
      </c>
      <c r="C4741" s="127">
        <v>49000000</v>
      </c>
      <c r="D4741" s="127">
        <v>0</v>
      </c>
    </row>
    <row r="4742" spans="1:4" s="97" customFormat="1" x14ac:dyDescent="0.2">
      <c r="A4742" s="130">
        <v>510000</v>
      </c>
      <c r="B4742" s="128" t="s">
        <v>153</v>
      </c>
      <c r="C4742" s="138">
        <f>C4743+C4745</f>
        <v>17000</v>
      </c>
      <c r="D4742" s="138">
        <f>D4743+D4745</f>
        <v>0</v>
      </c>
    </row>
    <row r="4743" spans="1:4" s="97" customFormat="1" x14ac:dyDescent="0.2">
      <c r="A4743" s="130">
        <v>511000</v>
      </c>
      <c r="B4743" s="128" t="s">
        <v>154</v>
      </c>
      <c r="C4743" s="138">
        <f>SUM(C4744:C4744)</f>
        <v>10000</v>
      </c>
      <c r="D4743" s="138">
        <f>SUM(D4744:D4744)</f>
        <v>0</v>
      </c>
    </row>
    <row r="4744" spans="1:4" s="97" customFormat="1" x14ac:dyDescent="0.2">
      <c r="A4744" s="120">
        <v>511300</v>
      </c>
      <c r="B4744" s="121" t="s">
        <v>157</v>
      </c>
      <c r="C4744" s="127">
        <v>10000</v>
      </c>
      <c r="D4744" s="127">
        <v>0</v>
      </c>
    </row>
    <row r="4745" spans="1:4" s="97" customFormat="1" ht="46.5" x14ac:dyDescent="0.2">
      <c r="A4745" s="130">
        <v>516000</v>
      </c>
      <c r="B4745" s="128" t="s">
        <v>164</v>
      </c>
      <c r="C4745" s="138">
        <f>C4746</f>
        <v>7000</v>
      </c>
      <c r="D4745" s="138">
        <f>D4746</f>
        <v>0</v>
      </c>
    </row>
    <row r="4746" spans="1:4" s="97" customFormat="1" ht="46.5" x14ac:dyDescent="0.2">
      <c r="A4746" s="120">
        <v>516100</v>
      </c>
      <c r="B4746" s="121" t="s">
        <v>164</v>
      </c>
      <c r="C4746" s="127">
        <v>7000</v>
      </c>
      <c r="D4746" s="127">
        <v>0</v>
      </c>
    </row>
    <row r="4747" spans="1:4" s="139" customFormat="1" x14ac:dyDescent="0.2">
      <c r="A4747" s="130">
        <v>630000</v>
      </c>
      <c r="B4747" s="128" t="s">
        <v>194</v>
      </c>
      <c r="C4747" s="138">
        <f>C4748+C4750</f>
        <v>153000</v>
      </c>
      <c r="D4747" s="138">
        <f>D4748+D4750</f>
        <v>0</v>
      </c>
    </row>
    <row r="4748" spans="1:4" s="139" customFormat="1" x14ac:dyDescent="0.2">
      <c r="A4748" s="130">
        <v>631000</v>
      </c>
      <c r="B4748" s="128" t="s">
        <v>126</v>
      </c>
      <c r="C4748" s="138">
        <f>0+0+C4749</f>
        <v>3000</v>
      </c>
      <c r="D4748" s="138">
        <f>0+0+D4749</f>
        <v>0</v>
      </c>
    </row>
    <row r="4749" spans="1:4" s="97" customFormat="1" x14ac:dyDescent="0.2">
      <c r="A4749" s="141">
        <v>631300</v>
      </c>
      <c r="B4749" s="121" t="s">
        <v>198</v>
      </c>
      <c r="C4749" s="127">
        <v>3000</v>
      </c>
      <c r="D4749" s="127">
        <v>0</v>
      </c>
    </row>
    <row r="4750" spans="1:4" s="139" customFormat="1" ht="46.5" x14ac:dyDescent="0.2">
      <c r="A4750" s="130">
        <v>638000</v>
      </c>
      <c r="B4750" s="128" t="s">
        <v>127</v>
      </c>
      <c r="C4750" s="138">
        <f>C4751</f>
        <v>150000</v>
      </c>
      <c r="D4750" s="138">
        <f>D4751</f>
        <v>0</v>
      </c>
    </row>
    <row r="4751" spans="1:4" s="97" customFormat="1" x14ac:dyDescent="0.2">
      <c r="A4751" s="120">
        <v>638100</v>
      </c>
      <c r="B4751" s="121" t="s">
        <v>199</v>
      </c>
      <c r="C4751" s="127">
        <v>150000</v>
      </c>
      <c r="D4751" s="127">
        <v>0</v>
      </c>
    </row>
    <row r="4752" spans="1:4" s="97" customFormat="1" x14ac:dyDescent="0.2">
      <c r="A4752" s="142"/>
      <c r="B4752" s="133" t="s">
        <v>236</v>
      </c>
      <c r="C4752" s="140">
        <f>C4716+C4739+C4742+C4747</f>
        <v>94586500</v>
      </c>
      <c r="D4752" s="140">
        <f>D4716+D4739+D4742+D4747</f>
        <v>0</v>
      </c>
    </row>
    <row r="4753" spans="1:4" s="97" customFormat="1" x14ac:dyDescent="0.2">
      <c r="A4753" s="135"/>
      <c r="B4753" s="121"/>
      <c r="C4753" s="110"/>
      <c r="D4753" s="110"/>
    </row>
    <row r="4754" spans="1:4" s="97" customFormat="1" x14ac:dyDescent="0.2">
      <c r="A4754" s="118"/>
      <c r="B4754" s="109"/>
      <c r="C4754" s="137"/>
      <c r="D4754" s="137"/>
    </row>
    <row r="4755" spans="1:4" s="97" customFormat="1" x14ac:dyDescent="0.2">
      <c r="A4755" s="120" t="s">
        <v>725</v>
      </c>
      <c r="B4755" s="128"/>
      <c r="C4755" s="137"/>
      <c r="D4755" s="137"/>
    </row>
    <row r="4756" spans="1:4" s="97" customFormat="1" x14ac:dyDescent="0.2">
      <c r="A4756" s="120" t="s">
        <v>263</v>
      </c>
      <c r="B4756" s="128"/>
      <c r="C4756" s="137"/>
      <c r="D4756" s="137"/>
    </row>
    <row r="4757" spans="1:4" s="97" customFormat="1" x14ac:dyDescent="0.2">
      <c r="A4757" s="120" t="s">
        <v>402</v>
      </c>
      <c r="B4757" s="128"/>
      <c r="C4757" s="137"/>
      <c r="D4757" s="137"/>
    </row>
    <row r="4758" spans="1:4" s="97" customFormat="1" x14ac:dyDescent="0.2">
      <c r="A4758" s="120" t="s">
        <v>530</v>
      </c>
      <c r="B4758" s="128"/>
      <c r="C4758" s="137"/>
      <c r="D4758" s="137"/>
    </row>
    <row r="4759" spans="1:4" s="97" customFormat="1" x14ac:dyDescent="0.2">
      <c r="A4759" s="120"/>
      <c r="B4759" s="128"/>
      <c r="C4759" s="137"/>
      <c r="D4759" s="137"/>
    </row>
    <row r="4760" spans="1:4" s="139" customFormat="1" x14ac:dyDescent="0.2">
      <c r="A4760" s="130">
        <v>410000</v>
      </c>
      <c r="B4760" s="124" t="s">
        <v>87</v>
      </c>
      <c r="C4760" s="138">
        <f>C4761+C4766+C4779+0</f>
        <v>5280700</v>
      </c>
      <c r="D4760" s="138">
        <f>D4761+D4766+D4779+0</f>
        <v>24000</v>
      </c>
    </row>
    <row r="4761" spans="1:4" s="139" customFormat="1" x14ac:dyDescent="0.2">
      <c r="A4761" s="130">
        <v>411000</v>
      </c>
      <c r="B4761" s="124" t="s">
        <v>204</v>
      </c>
      <c r="C4761" s="138">
        <f t="shared" ref="C4761" si="575">SUM(C4762:C4765)</f>
        <v>5001600</v>
      </c>
      <c r="D4761" s="138">
        <f t="shared" ref="D4761" si="576">SUM(D4762:D4765)</f>
        <v>0</v>
      </c>
    </row>
    <row r="4762" spans="1:4" s="97" customFormat="1" x14ac:dyDescent="0.2">
      <c r="A4762" s="120">
        <v>411100</v>
      </c>
      <c r="B4762" s="121" t="s">
        <v>88</v>
      </c>
      <c r="C4762" s="127">
        <v>4285000</v>
      </c>
      <c r="D4762" s="127">
        <v>0</v>
      </c>
    </row>
    <row r="4763" spans="1:4" s="97" customFormat="1" ht="46.5" x14ac:dyDescent="0.2">
      <c r="A4763" s="120">
        <v>411200</v>
      </c>
      <c r="B4763" s="121" t="s">
        <v>217</v>
      </c>
      <c r="C4763" s="127">
        <v>552599.99999999977</v>
      </c>
      <c r="D4763" s="127">
        <v>0</v>
      </c>
    </row>
    <row r="4764" spans="1:4" s="97" customFormat="1" ht="46.5" x14ac:dyDescent="0.2">
      <c r="A4764" s="120">
        <v>411300</v>
      </c>
      <c r="B4764" s="121" t="s">
        <v>89</v>
      </c>
      <c r="C4764" s="127">
        <v>130000</v>
      </c>
      <c r="D4764" s="127">
        <v>0</v>
      </c>
    </row>
    <row r="4765" spans="1:4" s="97" customFormat="1" x14ac:dyDescent="0.2">
      <c r="A4765" s="120">
        <v>411400</v>
      </c>
      <c r="B4765" s="121" t="s">
        <v>90</v>
      </c>
      <c r="C4765" s="127">
        <v>34000</v>
      </c>
      <c r="D4765" s="127">
        <v>0</v>
      </c>
    </row>
    <row r="4766" spans="1:4" s="139" customFormat="1" x14ac:dyDescent="0.2">
      <c r="A4766" s="130">
        <v>412000</v>
      </c>
      <c r="B4766" s="128" t="s">
        <v>209</v>
      </c>
      <c r="C4766" s="138">
        <f>SUM(C4767:C4778)</f>
        <v>279100</v>
      </c>
      <c r="D4766" s="138">
        <f>SUM(D4767:D4778)</f>
        <v>24000</v>
      </c>
    </row>
    <row r="4767" spans="1:4" s="97" customFormat="1" x14ac:dyDescent="0.2">
      <c r="A4767" s="120">
        <v>412100</v>
      </c>
      <c r="B4767" s="121" t="s">
        <v>91</v>
      </c>
      <c r="C4767" s="127">
        <v>1300</v>
      </c>
      <c r="D4767" s="127">
        <v>0</v>
      </c>
    </row>
    <row r="4768" spans="1:4" s="97" customFormat="1" ht="46.5" x14ac:dyDescent="0.2">
      <c r="A4768" s="120">
        <v>412200</v>
      </c>
      <c r="B4768" s="121" t="s">
        <v>218</v>
      </c>
      <c r="C4768" s="127">
        <v>60000</v>
      </c>
      <c r="D4768" s="127">
        <v>0</v>
      </c>
    </row>
    <row r="4769" spans="1:4" s="97" customFormat="1" x14ac:dyDescent="0.2">
      <c r="A4769" s="120">
        <v>412300</v>
      </c>
      <c r="B4769" s="121" t="s">
        <v>92</v>
      </c>
      <c r="C4769" s="127">
        <v>47500</v>
      </c>
      <c r="D4769" s="127">
        <v>0</v>
      </c>
    </row>
    <row r="4770" spans="1:4" s="97" customFormat="1" x14ac:dyDescent="0.2">
      <c r="A4770" s="120">
        <v>412500</v>
      </c>
      <c r="B4770" s="121" t="s">
        <v>94</v>
      </c>
      <c r="C4770" s="127">
        <v>11000</v>
      </c>
      <c r="D4770" s="127">
        <v>0</v>
      </c>
    </row>
    <row r="4771" spans="1:4" s="97" customFormat="1" x14ac:dyDescent="0.2">
      <c r="A4771" s="120">
        <v>412600</v>
      </c>
      <c r="B4771" s="121" t="s">
        <v>219</v>
      </c>
      <c r="C4771" s="127">
        <v>58000</v>
      </c>
      <c r="D4771" s="127">
        <v>5000</v>
      </c>
    </row>
    <row r="4772" spans="1:4" s="97" customFormat="1" x14ac:dyDescent="0.2">
      <c r="A4772" s="120">
        <v>412700</v>
      </c>
      <c r="B4772" s="121" t="s">
        <v>206</v>
      </c>
      <c r="C4772" s="127">
        <v>55700</v>
      </c>
      <c r="D4772" s="127">
        <v>0</v>
      </c>
    </row>
    <row r="4773" spans="1:4" s="97" customFormat="1" x14ac:dyDescent="0.2">
      <c r="A4773" s="120">
        <v>412900</v>
      </c>
      <c r="B4773" s="121" t="s">
        <v>531</v>
      </c>
      <c r="C4773" s="127">
        <v>10000</v>
      </c>
      <c r="D4773" s="127">
        <v>0</v>
      </c>
    </row>
    <row r="4774" spans="1:4" s="97" customFormat="1" x14ac:dyDescent="0.2">
      <c r="A4774" s="120">
        <v>412900</v>
      </c>
      <c r="B4774" s="121" t="s">
        <v>299</v>
      </c>
      <c r="C4774" s="127">
        <v>10100</v>
      </c>
      <c r="D4774" s="127">
        <v>0</v>
      </c>
    </row>
    <row r="4775" spans="1:4" s="97" customFormat="1" x14ac:dyDescent="0.2">
      <c r="A4775" s="120">
        <v>412900</v>
      </c>
      <c r="B4775" s="121" t="s">
        <v>316</v>
      </c>
      <c r="C4775" s="127">
        <v>11000</v>
      </c>
      <c r="D4775" s="127">
        <v>0</v>
      </c>
    </row>
    <row r="4776" spans="1:4" s="97" customFormat="1" ht="46.5" x14ac:dyDescent="0.2">
      <c r="A4776" s="120">
        <v>412900</v>
      </c>
      <c r="B4776" s="129" t="s">
        <v>317</v>
      </c>
      <c r="C4776" s="127">
        <v>3000</v>
      </c>
      <c r="D4776" s="127">
        <v>0</v>
      </c>
    </row>
    <row r="4777" spans="1:4" s="97" customFormat="1" ht="46.5" x14ac:dyDescent="0.2">
      <c r="A4777" s="120">
        <v>412900</v>
      </c>
      <c r="B4777" s="121" t="s">
        <v>318</v>
      </c>
      <c r="C4777" s="127">
        <v>10000</v>
      </c>
      <c r="D4777" s="127">
        <v>0</v>
      </c>
    </row>
    <row r="4778" spans="1:4" s="97" customFormat="1" x14ac:dyDescent="0.2">
      <c r="A4778" s="120">
        <v>412900</v>
      </c>
      <c r="B4778" s="121" t="s">
        <v>301</v>
      </c>
      <c r="C4778" s="127">
        <v>1500</v>
      </c>
      <c r="D4778" s="127">
        <v>19000</v>
      </c>
    </row>
    <row r="4779" spans="1:4" s="139" customFormat="1" ht="46.5" x14ac:dyDescent="0.2">
      <c r="A4779" s="130">
        <v>418000</v>
      </c>
      <c r="B4779" s="128" t="s">
        <v>213</v>
      </c>
      <c r="C4779" s="138">
        <f t="shared" ref="C4779" si="577">C4780</f>
        <v>0</v>
      </c>
      <c r="D4779" s="138">
        <f>D4780</f>
        <v>0</v>
      </c>
    </row>
    <row r="4780" spans="1:4" s="97" customFormat="1" x14ac:dyDescent="0.2">
      <c r="A4780" s="120">
        <v>418400</v>
      </c>
      <c r="B4780" s="121" t="s">
        <v>148</v>
      </c>
      <c r="C4780" s="127">
        <v>0</v>
      </c>
      <c r="D4780" s="127">
        <v>0</v>
      </c>
    </row>
    <row r="4781" spans="1:4" s="139" customFormat="1" x14ac:dyDescent="0.2">
      <c r="A4781" s="130">
        <v>480000</v>
      </c>
      <c r="B4781" s="128" t="s">
        <v>149</v>
      </c>
      <c r="C4781" s="138">
        <f>C4782+C4784</f>
        <v>27000</v>
      </c>
      <c r="D4781" s="138">
        <f>D4782+D4784</f>
        <v>0</v>
      </c>
    </row>
    <row r="4782" spans="1:4" s="139" customFormat="1" x14ac:dyDescent="0.2">
      <c r="A4782" s="130">
        <v>487000</v>
      </c>
      <c r="B4782" s="128" t="s">
        <v>203</v>
      </c>
      <c r="C4782" s="138">
        <f>C4783+0</f>
        <v>24000</v>
      </c>
      <c r="D4782" s="138">
        <f>D4783+0</f>
        <v>0</v>
      </c>
    </row>
    <row r="4783" spans="1:4" s="97" customFormat="1" x14ac:dyDescent="0.2">
      <c r="A4783" s="120">
        <v>487100</v>
      </c>
      <c r="B4783" s="121" t="s">
        <v>466</v>
      </c>
      <c r="C4783" s="127">
        <v>24000</v>
      </c>
      <c r="D4783" s="127">
        <v>0</v>
      </c>
    </row>
    <row r="4784" spans="1:4" s="139" customFormat="1" x14ac:dyDescent="0.2">
      <c r="A4784" s="130">
        <v>488000</v>
      </c>
      <c r="B4784" s="128" t="s">
        <v>103</v>
      </c>
      <c r="C4784" s="138">
        <f t="shared" ref="C4784" si="578">C4785</f>
        <v>3000</v>
      </c>
      <c r="D4784" s="138">
        <f>D4785</f>
        <v>0</v>
      </c>
    </row>
    <row r="4785" spans="1:4" s="97" customFormat="1" x14ac:dyDescent="0.2">
      <c r="A4785" s="120">
        <v>488100</v>
      </c>
      <c r="B4785" s="121" t="s">
        <v>103</v>
      </c>
      <c r="C4785" s="127">
        <v>3000</v>
      </c>
      <c r="D4785" s="127">
        <v>0</v>
      </c>
    </row>
    <row r="4786" spans="1:4" s="139" customFormat="1" x14ac:dyDescent="0.2">
      <c r="A4786" s="130">
        <v>510000</v>
      </c>
      <c r="B4786" s="128" t="s">
        <v>153</v>
      </c>
      <c r="C4786" s="138">
        <f>C4787+C4789+0</f>
        <v>44000</v>
      </c>
      <c r="D4786" s="138">
        <f>D4787+D4789+0</f>
        <v>0</v>
      </c>
    </row>
    <row r="4787" spans="1:4" s="139" customFormat="1" x14ac:dyDescent="0.2">
      <c r="A4787" s="130">
        <v>511000</v>
      </c>
      <c r="B4787" s="128" t="s">
        <v>154</v>
      </c>
      <c r="C4787" s="138">
        <f>SUM(C4788:C4788)</f>
        <v>35500</v>
      </c>
      <c r="D4787" s="138">
        <f>SUM(D4788:D4788)</f>
        <v>0</v>
      </c>
    </row>
    <row r="4788" spans="1:4" s="97" customFormat="1" x14ac:dyDescent="0.2">
      <c r="A4788" s="120">
        <v>511300</v>
      </c>
      <c r="B4788" s="121" t="s">
        <v>157</v>
      </c>
      <c r="C4788" s="127">
        <v>35500</v>
      </c>
      <c r="D4788" s="127">
        <v>0</v>
      </c>
    </row>
    <row r="4789" spans="1:4" s="139" customFormat="1" ht="46.5" x14ac:dyDescent="0.2">
      <c r="A4789" s="130">
        <v>516000</v>
      </c>
      <c r="B4789" s="128" t="s">
        <v>164</v>
      </c>
      <c r="C4789" s="138">
        <f t="shared" ref="C4789" si="579">C4790</f>
        <v>8500</v>
      </c>
      <c r="D4789" s="138">
        <f>D4790</f>
        <v>0</v>
      </c>
    </row>
    <row r="4790" spans="1:4" s="97" customFormat="1" ht="46.5" x14ac:dyDescent="0.2">
      <c r="A4790" s="120">
        <v>516100</v>
      </c>
      <c r="B4790" s="121" t="s">
        <v>164</v>
      </c>
      <c r="C4790" s="127">
        <v>8500</v>
      </c>
      <c r="D4790" s="127">
        <v>0</v>
      </c>
    </row>
    <row r="4791" spans="1:4" s="139" customFormat="1" x14ac:dyDescent="0.2">
      <c r="A4791" s="130">
        <v>630000</v>
      </c>
      <c r="B4791" s="128" t="s">
        <v>194</v>
      </c>
      <c r="C4791" s="138">
        <f>C4792+C4794</f>
        <v>214500</v>
      </c>
      <c r="D4791" s="138">
        <f>D4792+D4794</f>
        <v>0</v>
      </c>
    </row>
    <row r="4792" spans="1:4" s="139" customFormat="1" x14ac:dyDescent="0.2">
      <c r="A4792" s="130">
        <v>631000</v>
      </c>
      <c r="B4792" s="128" t="s">
        <v>126</v>
      </c>
      <c r="C4792" s="138">
        <f>0+C4793</f>
        <v>4500</v>
      </c>
      <c r="D4792" s="138">
        <f>0+D4793</f>
        <v>0</v>
      </c>
    </row>
    <row r="4793" spans="1:4" s="97" customFormat="1" x14ac:dyDescent="0.2">
      <c r="A4793" s="141">
        <v>631300</v>
      </c>
      <c r="B4793" s="121" t="s">
        <v>198</v>
      </c>
      <c r="C4793" s="127">
        <v>4500</v>
      </c>
      <c r="D4793" s="127">
        <v>0</v>
      </c>
    </row>
    <row r="4794" spans="1:4" s="139" customFormat="1" ht="46.5" x14ac:dyDescent="0.2">
      <c r="A4794" s="130">
        <v>638000</v>
      </c>
      <c r="B4794" s="128" t="s">
        <v>127</v>
      </c>
      <c r="C4794" s="138">
        <f t="shared" ref="C4794" si="580">C4795</f>
        <v>210000</v>
      </c>
      <c r="D4794" s="138">
        <f>D4795</f>
        <v>0</v>
      </c>
    </row>
    <row r="4795" spans="1:4" s="97" customFormat="1" x14ac:dyDescent="0.2">
      <c r="A4795" s="120">
        <v>638100</v>
      </c>
      <c r="B4795" s="121" t="s">
        <v>199</v>
      </c>
      <c r="C4795" s="127">
        <v>210000</v>
      </c>
      <c r="D4795" s="127">
        <v>0</v>
      </c>
    </row>
    <row r="4796" spans="1:4" s="97" customFormat="1" x14ac:dyDescent="0.2">
      <c r="A4796" s="142"/>
      <c r="B4796" s="133" t="s">
        <v>236</v>
      </c>
      <c r="C4796" s="140">
        <f>C4760+C4786+C4791+C4781</f>
        <v>5566200</v>
      </c>
      <c r="D4796" s="140">
        <f>D4760+D4786+D4791+D4781</f>
        <v>24000</v>
      </c>
    </row>
    <row r="4797" spans="1:4" s="97" customFormat="1" x14ac:dyDescent="0.2">
      <c r="A4797" s="108"/>
      <c r="B4797" s="109"/>
      <c r="C4797" s="137"/>
      <c r="D4797" s="137"/>
    </row>
    <row r="4798" spans="1:4" s="97" customFormat="1" x14ac:dyDescent="0.2">
      <c r="A4798" s="118"/>
      <c r="B4798" s="109"/>
      <c r="C4798" s="137"/>
      <c r="D4798" s="137"/>
    </row>
    <row r="4799" spans="1:4" s="97" customFormat="1" x14ac:dyDescent="0.2">
      <c r="A4799" s="120" t="s">
        <v>726</v>
      </c>
      <c r="B4799" s="128"/>
      <c r="C4799" s="137"/>
      <c r="D4799" s="137"/>
    </row>
    <row r="4800" spans="1:4" s="97" customFormat="1" x14ac:dyDescent="0.2">
      <c r="A4800" s="120" t="s">
        <v>264</v>
      </c>
      <c r="B4800" s="128"/>
      <c r="C4800" s="137"/>
      <c r="D4800" s="137"/>
    </row>
    <row r="4801" spans="1:4" s="97" customFormat="1" x14ac:dyDescent="0.2">
      <c r="A4801" s="120" t="s">
        <v>334</v>
      </c>
      <c r="B4801" s="128"/>
      <c r="C4801" s="137"/>
      <c r="D4801" s="137"/>
    </row>
    <row r="4802" spans="1:4" s="97" customFormat="1" x14ac:dyDescent="0.2">
      <c r="A4802" s="120" t="s">
        <v>530</v>
      </c>
      <c r="B4802" s="128"/>
      <c r="C4802" s="137"/>
      <c r="D4802" s="137"/>
    </row>
    <row r="4803" spans="1:4" s="97" customFormat="1" x14ac:dyDescent="0.2">
      <c r="A4803" s="108"/>
      <c r="B4803" s="122"/>
      <c r="C4803" s="110"/>
      <c r="D4803" s="110"/>
    </row>
    <row r="4804" spans="1:4" s="97" customFormat="1" x14ac:dyDescent="0.2">
      <c r="A4804" s="130">
        <v>410000</v>
      </c>
      <c r="B4804" s="124" t="s">
        <v>87</v>
      </c>
      <c r="C4804" s="138">
        <f>C4805+C4810+C4830+C4832+C4852+C4855</f>
        <v>83858800</v>
      </c>
      <c r="D4804" s="138">
        <f>D4805+D4810+D4830+D4832+D4852+D4855</f>
        <v>0</v>
      </c>
    </row>
    <row r="4805" spans="1:4" s="97" customFormat="1" x14ac:dyDescent="0.2">
      <c r="A4805" s="130">
        <v>411000</v>
      </c>
      <c r="B4805" s="124" t="s">
        <v>204</v>
      </c>
      <c r="C4805" s="138">
        <f t="shared" ref="C4805" si="581">SUM(C4806:C4809)</f>
        <v>2334000</v>
      </c>
      <c r="D4805" s="138">
        <f t="shared" ref="D4805" si="582">SUM(D4806:D4809)</f>
        <v>0</v>
      </c>
    </row>
    <row r="4806" spans="1:4" s="97" customFormat="1" x14ac:dyDescent="0.2">
      <c r="A4806" s="120">
        <v>411100</v>
      </c>
      <c r="B4806" s="121" t="s">
        <v>88</v>
      </c>
      <c r="C4806" s="127">
        <v>2157000</v>
      </c>
      <c r="D4806" s="127">
        <v>0</v>
      </c>
    </row>
    <row r="4807" spans="1:4" s="97" customFormat="1" ht="46.5" x14ac:dyDescent="0.2">
      <c r="A4807" s="120">
        <v>411200</v>
      </c>
      <c r="B4807" s="121" t="s">
        <v>217</v>
      </c>
      <c r="C4807" s="127">
        <v>110000</v>
      </c>
      <c r="D4807" s="127">
        <v>0</v>
      </c>
    </row>
    <row r="4808" spans="1:4" s="97" customFormat="1" ht="46.5" x14ac:dyDescent="0.2">
      <c r="A4808" s="120">
        <v>411300</v>
      </c>
      <c r="B4808" s="121" t="s">
        <v>89</v>
      </c>
      <c r="C4808" s="127">
        <v>40000</v>
      </c>
      <c r="D4808" s="127">
        <v>0</v>
      </c>
    </row>
    <row r="4809" spans="1:4" s="97" customFormat="1" x14ac:dyDescent="0.2">
      <c r="A4809" s="120">
        <v>411400</v>
      </c>
      <c r="B4809" s="121" t="s">
        <v>90</v>
      </c>
      <c r="C4809" s="127">
        <v>27000</v>
      </c>
      <c r="D4809" s="127">
        <v>0</v>
      </c>
    </row>
    <row r="4810" spans="1:4" s="97" customFormat="1" x14ac:dyDescent="0.2">
      <c r="A4810" s="130">
        <v>412000</v>
      </c>
      <c r="B4810" s="128" t="s">
        <v>209</v>
      </c>
      <c r="C4810" s="138">
        <f>SUM(C4811:C4829)</f>
        <v>650600</v>
      </c>
      <c r="D4810" s="138">
        <f>SUM(D4811:D4829)</f>
        <v>0</v>
      </c>
    </row>
    <row r="4811" spans="1:4" s="97" customFormat="1" x14ac:dyDescent="0.2">
      <c r="A4811" s="141">
        <v>412100</v>
      </c>
      <c r="B4811" s="121" t="s">
        <v>91</v>
      </c>
      <c r="C4811" s="127">
        <v>20000</v>
      </c>
      <c r="D4811" s="127">
        <v>0</v>
      </c>
    </row>
    <row r="4812" spans="1:4" s="97" customFormat="1" ht="46.5" x14ac:dyDescent="0.2">
      <c r="A4812" s="120">
        <v>412200</v>
      </c>
      <c r="B4812" s="121" t="s">
        <v>218</v>
      </c>
      <c r="C4812" s="127">
        <v>20800</v>
      </c>
      <c r="D4812" s="127">
        <v>0</v>
      </c>
    </row>
    <row r="4813" spans="1:4" s="97" customFormat="1" x14ac:dyDescent="0.2">
      <c r="A4813" s="120">
        <v>412300</v>
      </c>
      <c r="B4813" s="121" t="s">
        <v>92</v>
      </c>
      <c r="C4813" s="127">
        <v>25000</v>
      </c>
      <c r="D4813" s="127">
        <v>0</v>
      </c>
    </row>
    <row r="4814" spans="1:4" s="97" customFormat="1" x14ac:dyDescent="0.2">
      <c r="A4814" s="120">
        <v>412500</v>
      </c>
      <c r="B4814" s="121" t="s">
        <v>94</v>
      </c>
      <c r="C4814" s="127">
        <v>22000.000000000007</v>
      </c>
      <c r="D4814" s="127">
        <v>0</v>
      </c>
    </row>
    <row r="4815" spans="1:4" s="97" customFormat="1" x14ac:dyDescent="0.2">
      <c r="A4815" s="120">
        <v>412600</v>
      </c>
      <c r="B4815" s="121" t="s">
        <v>219</v>
      </c>
      <c r="C4815" s="127">
        <v>59999.999999999971</v>
      </c>
      <c r="D4815" s="127">
        <v>0</v>
      </c>
    </row>
    <row r="4816" spans="1:4" s="97" customFormat="1" x14ac:dyDescent="0.2">
      <c r="A4816" s="120">
        <v>412700</v>
      </c>
      <c r="B4816" s="121" t="s">
        <v>206</v>
      </c>
      <c r="C4816" s="127">
        <v>220000</v>
      </c>
      <c r="D4816" s="127">
        <v>0</v>
      </c>
    </row>
    <row r="4817" spans="1:4" s="97" customFormat="1" ht="46.5" x14ac:dyDescent="0.2">
      <c r="A4817" s="120">
        <v>412700</v>
      </c>
      <c r="B4817" s="121" t="s">
        <v>727</v>
      </c>
      <c r="C4817" s="127">
        <v>10000.000000000004</v>
      </c>
      <c r="D4817" s="127">
        <v>0</v>
      </c>
    </row>
    <row r="4818" spans="1:4" s="97" customFormat="1" ht="46.5" x14ac:dyDescent="0.2">
      <c r="A4818" s="120">
        <v>412700</v>
      </c>
      <c r="B4818" s="121" t="s">
        <v>467</v>
      </c>
      <c r="C4818" s="127">
        <v>6000</v>
      </c>
      <c r="D4818" s="127">
        <v>0</v>
      </c>
    </row>
    <row r="4819" spans="1:4" s="97" customFormat="1" ht="46.5" x14ac:dyDescent="0.2">
      <c r="A4819" s="120">
        <v>412700</v>
      </c>
      <c r="B4819" s="121" t="s">
        <v>522</v>
      </c>
      <c r="C4819" s="127">
        <v>47299.999999999971</v>
      </c>
      <c r="D4819" s="127">
        <v>0</v>
      </c>
    </row>
    <row r="4820" spans="1:4" s="97" customFormat="1" x14ac:dyDescent="0.2">
      <c r="A4820" s="120">
        <v>412900</v>
      </c>
      <c r="B4820" s="129" t="s">
        <v>531</v>
      </c>
      <c r="C4820" s="127">
        <v>2200</v>
      </c>
      <c r="D4820" s="127">
        <v>0</v>
      </c>
    </row>
    <row r="4821" spans="1:4" s="97" customFormat="1" x14ac:dyDescent="0.2">
      <c r="A4821" s="120">
        <v>412900</v>
      </c>
      <c r="B4821" s="129" t="s">
        <v>299</v>
      </c>
      <c r="C4821" s="127">
        <v>120000</v>
      </c>
      <c r="D4821" s="127">
        <v>0</v>
      </c>
    </row>
    <row r="4822" spans="1:4" s="97" customFormat="1" x14ac:dyDescent="0.2">
      <c r="A4822" s="120">
        <v>412900</v>
      </c>
      <c r="B4822" s="129" t="s">
        <v>316</v>
      </c>
      <c r="C4822" s="127">
        <v>8000.0000000000018</v>
      </c>
      <c r="D4822" s="127">
        <v>0</v>
      </c>
    </row>
    <row r="4823" spans="1:4" s="97" customFormat="1" ht="46.5" x14ac:dyDescent="0.2">
      <c r="A4823" s="120">
        <v>412900</v>
      </c>
      <c r="B4823" s="129" t="s">
        <v>317</v>
      </c>
      <c r="C4823" s="127">
        <v>3000</v>
      </c>
      <c r="D4823" s="127">
        <v>0</v>
      </c>
    </row>
    <row r="4824" spans="1:4" s="97" customFormat="1" ht="46.5" x14ac:dyDescent="0.2">
      <c r="A4824" s="120">
        <v>412900</v>
      </c>
      <c r="B4824" s="129" t="s">
        <v>318</v>
      </c>
      <c r="C4824" s="127">
        <v>5000</v>
      </c>
      <c r="D4824" s="127">
        <v>0</v>
      </c>
    </row>
    <row r="4825" spans="1:4" s="97" customFormat="1" x14ac:dyDescent="0.2">
      <c r="A4825" s="120">
        <v>412900</v>
      </c>
      <c r="B4825" s="121" t="s">
        <v>301</v>
      </c>
      <c r="C4825" s="127">
        <v>8500</v>
      </c>
      <c r="D4825" s="127">
        <v>0</v>
      </c>
    </row>
    <row r="4826" spans="1:4" s="97" customFormat="1" x14ac:dyDescent="0.2">
      <c r="A4826" s="120">
        <v>412900</v>
      </c>
      <c r="B4826" s="121" t="s">
        <v>523</v>
      </c>
      <c r="C4826" s="127">
        <v>22800.000000000007</v>
      </c>
      <c r="D4826" s="127">
        <v>0</v>
      </c>
    </row>
    <row r="4827" spans="1:4" s="97" customFormat="1" ht="46.5" x14ac:dyDescent="0.2">
      <c r="A4827" s="120">
        <v>412900</v>
      </c>
      <c r="B4827" s="121" t="s">
        <v>468</v>
      </c>
      <c r="C4827" s="127">
        <v>19000.000000000007</v>
      </c>
      <c r="D4827" s="127">
        <v>0</v>
      </c>
    </row>
    <row r="4828" spans="1:4" s="97" customFormat="1" ht="46.5" x14ac:dyDescent="0.2">
      <c r="A4828" s="120">
        <v>412900</v>
      </c>
      <c r="B4828" s="121" t="s">
        <v>296</v>
      </c>
      <c r="C4828" s="127">
        <v>25000.000000000004</v>
      </c>
      <c r="D4828" s="127">
        <v>0</v>
      </c>
    </row>
    <row r="4829" spans="1:4" s="97" customFormat="1" ht="46.5" x14ac:dyDescent="0.2">
      <c r="A4829" s="120">
        <v>412900</v>
      </c>
      <c r="B4829" s="121" t="s">
        <v>524</v>
      </c>
      <c r="C4829" s="127">
        <v>6000</v>
      </c>
      <c r="D4829" s="127">
        <v>0</v>
      </c>
    </row>
    <row r="4830" spans="1:4" s="97" customFormat="1" x14ac:dyDescent="0.2">
      <c r="A4830" s="130">
        <v>414000</v>
      </c>
      <c r="B4830" s="128" t="s">
        <v>104</v>
      </c>
      <c r="C4830" s="138">
        <f>SUM(C4831:C4831)</f>
        <v>2800000</v>
      </c>
      <c r="D4830" s="138">
        <f>SUM(D4831:D4831)</f>
        <v>0</v>
      </c>
    </row>
    <row r="4831" spans="1:4" s="97" customFormat="1" ht="46.5" x14ac:dyDescent="0.2">
      <c r="A4831" s="120">
        <v>414100</v>
      </c>
      <c r="B4831" s="121" t="s">
        <v>525</v>
      </c>
      <c r="C4831" s="127">
        <v>2800000</v>
      </c>
      <c r="D4831" s="127">
        <v>0</v>
      </c>
    </row>
    <row r="4832" spans="1:4" s="97" customFormat="1" x14ac:dyDescent="0.2">
      <c r="A4832" s="130">
        <v>415000</v>
      </c>
      <c r="B4832" s="128" t="s">
        <v>50</v>
      </c>
      <c r="C4832" s="138">
        <f>SUM(C4833:C4851)</f>
        <v>7566200.0000000009</v>
      </c>
      <c r="D4832" s="138">
        <f>SUM(D4833:D4851)</f>
        <v>0</v>
      </c>
    </row>
    <row r="4833" spans="1:4" s="97" customFormat="1" ht="46.5" x14ac:dyDescent="0.2">
      <c r="A4833" s="120">
        <v>415200</v>
      </c>
      <c r="B4833" s="121" t="s">
        <v>469</v>
      </c>
      <c r="C4833" s="127">
        <v>70000</v>
      </c>
      <c r="D4833" s="127">
        <v>0</v>
      </c>
    </row>
    <row r="4834" spans="1:4" s="97" customFormat="1" ht="46.5" x14ac:dyDescent="0.2">
      <c r="A4834" s="120">
        <v>415200</v>
      </c>
      <c r="B4834" s="121" t="s">
        <v>470</v>
      </c>
      <c r="C4834" s="127">
        <v>13000</v>
      </c>
      <c r="D4834" s="127">
        <v>0</v>
      </c>
    </row>
    <row r="4835" spans="1:4" s="97" customFormat="1" ht="69.75" x14ac:dyDescent="0.2">
      <c r="A4835" s="120">
        <v>415200</v>
      </c>
      <c r="B4835" s="121" t="s">
        <v>471</v>
      </c>
      <c r="C4835" s="127">
        <v>350000</v>
      </c>
      <c r="D4835" s="127">
        <v>0</v>
      </c>
    </row>
    <row r="4836" spans="1:4" s="97" customFormat="1" ht="46.5" x14ac:dyDescent="0.2">
      <c r="A4836" s="120">
        <v>415200</v>
      </c>
      <c r="B4836" s="121" t="s">
        <v>472</v>
      </c>
      <c r="C4836" s="127">
        <v>35000</v>
      </c>
      <c r="D4836" s="127">
        <v>0</v>
      </c>
    </row>
    <row r="4837" spans="1:4" s="97" customFormat="1" ht="46.5" x14ac:dyDescent="0.2">
      <c r="A4837" s="120">
        <v>415200</v>
      </c>
      <c r="B4837" s="121" t="s">
        <v>728</v>
      </c>
      <c r="C4837" s="127">
        <v>40000</v>
      </c>
      <c r="D4837" s="127">
        <v>0</v>
      </c>
    </row>
    <row r="4838" spans="1:4" s="97" customFormat="1" ht="46.5" x14ac:dyDescent="0.2">
      <c r="A4838" s="120">
        <v>415200</v>
      </c>
      <c r="B4838" s="121" t="s">
        <v>729</v>
      </c>
      <c r="C4838" s="127">
        <v>70000</v>
      </c>
      <c r="D4838" s="127">
        <v>0</v>
      </c>
    </row>
    <row r="4839" spans="1:4" s="97" customFormat="1" x14ac:dyDescent="0.2">
      <c r="A4839" s="120">
        <v>415200</v>
      </c>
      <c r="B4839" s="121" t="s">
        <v>473</v>
      </c>
      <c r="C4839" s="127">
        <v>500000</v>
      </c>
      <c r="D4839" s="127">
        <v>0</v>
      </c>
    </row>
    <row r="4840" spans="1:4" s="97" customFormat="1" x14ac:dyDescent="0.2">
      <c r="A4840" s="120">
        <v>415200</v>
      </c>
      <c r="B4840" s="121" t="s">
        <v>310</v>
      </c>
      <c r="C4840" s="127">
        <v>95000</v>
      </c>
      <c r="D4840" s="127">
        <v>0</v>
      </c>
    </row>
    <row r="4841" spans="1:4" s="97" customFormat="1" x14ac:dyDescent="0.2">
      <c r="A4841" s="120">
        <v>415200</v>
      </c>
      <c r="B4841" s="121" t="s">
        <v>283</v>
      </c>
      <c r="C4841" s="127">
        <v>147199.99999999994</v>
      </c>
      <c r="D4841" s="127">
        <v>0</v>
      </c>
    </row>
    <row r="4842" spans="1:4" s="97" customFormat="1" ht="46.5" x14ac:dyDescent="0.2">
      <c r="A4842" s="120">
        <v>415200</v>
      </c>
      <c r="B4842" s="121" t="s">
        <v>474</v>
      </c>
      <c r="C4842" s="127">
        <v>70000</v>
      </c>
      <c r="D4842" s="127">
        <v>0</v>
      </c>
    </row>
    <row r="4843" spans="1:4" s="97" customFormat="1" ht="46.5" x14ac:dyDescent="0.2">
      <c r="A4843" s="120">
        <v>415200</v>
      </c>
      <c r="B4843" s="121" t="s">
        <v>271</v>
      </c>
      <c r="C4843" s="127">
        <v>1400000</v>
      </c>
      <c r="D4843" s="127">
        <v>0</v>
      </c>
    </row>
    <row r="4844" spans="1:4" s="97" customFormat="1" ht="46.5" x14ac:dyDescent="0.2">
      <c r="A4844" s="120">
        <v>415200</v>
      </c>
      <c r="B4844" s="121" t="s">
        <v>526</v>
      </c>
      <c r="C4844" s="127">
        <v>50000</v>
      </c>
      <c r="D4844" s="127">
        <v>0</v>
      </c>
    </row>
    <row r="4845" spans="1:4" s="97" customFormat="1" ht="46.5" x14ac:dyDescent="0.2">
      <c r="A4845" s="120">
        <v>415200</v>
      </c>
      <c r="B4845" s="121" t="s">
        <v>475</v>
      </c>
      <c r="C4845" s="127">
        <v>459999.99999999994</v>
      </c>
      <c r="D4845" s="127">
        <v>0</v>
      </c>
    </row>
    <row r="4846" spans="1:4" s="97" customFormat="1" ht="46.5" x14ac:dyDescent="0.2">
      <c r="A4846" s="120">
        <v>415200</v>
      </c>
      <c r="B4846" s="121" t="s">
        <v>476</v>
      </c>
      <c r="C4846" s="127">
        <v>210000</v>
      </c>
      <c r="D4846" s="127">
        <v>0</v>
      </c>
    </row>
    <row r="4847" spans="1:4" s="97" customFormat="1" x14ac:dyDescent="0.2">
      <c r="A4847" s="120">
        <v>415200</v>
      </c>
      <c r="B4847" s="121" t="s">
        <v>311</v>
      </c>
      <c r="C4847" s="127">
        <v>3774000.0000000009</v>
      </c>
      <c r="D4847" s="127">
        <v>0</v>
      </c>
    </row>
    <row r="4848" spans="1:4" s="97" customFormat="1" x14ac:dyDescent="0.2">
      <c r="A4848" s="120">
        <v>415200</v>
      </c>
      <c r="B4848" s="121" t="s">
        <v>730</v>
      </c>
      <c r="C4848" s="127">
        <v>170000</v>
      </c>
      <c r="D4848" s="127">
        <v>0</v>
      </c>
    </row>
    <row r="4849" spans="1:4" s="97" customFormat="1" x14ac:dyDescent="0.2">
      <c r="A4849" s="120">
        <v>415200</v>
      </c>
      <c r="B4849" s="121" t="s">
        <v>270</v>
      </c>
      <c r="C4849" s="127">
        <v>22000</v>
      </c>
      <c r="D4849" s="127">
        <v>0</v>
      </c>
    </row>
    <row r="4850" spans="1:4" s="97" customFormat="1" ht="46.5" x14ac:dyDescent="0.2">
      <c r="A4850" s="120">
        <v>415200</v>
      </c>
      <c r="B4850" s="121" t="s">
        <v>477</v>
      </c>
      <c r="C4850" s="127">
        <v>40000</v>
      </c>
      <c r="D4850" s="127">
        <v>0</v>
      </c>
    </row>
    <row r="4851" spans="1:4" s="97" customFormat="1" ht="46.5" x14ac:dyDescent="0.2">
      <c r="A4851" s="120">
        <v>415200</v>
      </c>
      <c r="B4851" s="121" t="s">
        <v>478</v>
      </c>
      <c r="C4851" s="127">
        <v>50000</v>
      </c>
      <c r="D4851" s="127">
        <v>0</v>
      </c>
    </row>
    <row r="4852" spans="1:4" s="97" customFormat="1" ht="46.5" x14ac:dyDescent="0.2">
      <c r="A4852" s="130">
        <v>416000</v>
      </c>
      <c r="B4852" s="128" t="s">
        <v>211</v>
      </c>
      <c r="C4852" s="138">
        <f>SUM(C4853:C4854)</f>
        <v>70500000</v>
      </c>
      <c r="D4852" s="138">
        <f>SUM(D4853:D4854)</f>
        <v>0</v>
      </c>
    </row>
    <row r="4853" spans="1:4" s="97" customFormat="1" x14ac:dyDescent="0.2">
      <c r="A4853" s="120">
        <v>416100</v>
      </c>
      <c r="B4853" s="121" t="s">
        <v>527</v>
      </c>
      <c r="C4853" s="127">
        <v>70000000</v>
      </c>
      <c r="D4853" s="127">
        <v>0</v>
      </c>
    </row>
    <row r="4854" spans="1:4" s="97" customFormat="1" x14ac:dyDescent="0.2">
      <c r="A4854" s="120">
        <v>416300</v>
      </c>
      <c r="B4854" s="121" t="s">
        <v>479</v>
      </c>
      <c r="C4854" s="127">
        <v>500000</v>
      </c>
      <c r="D4854" s="127">
        <v>0</v>
      </c>
    </row>
    <row r="4855" spans="1:4" s="139" customFormat="1" ht="46.5" x14ac:dyDescent="0.2">
      <c r="A4855" s="130">
        <v>418000</v>
      </c>
      <c r="B4855" s="128" t="s">
        <v>213</v>
      </c>
      <c r="C4855" s="138">
        <f>C4856</f>
        <v>8000</v>
      </c>
      <c r="D4855" s="138">
        <f>D4856</f>
        <v>0</v>
      </c>
    </row>
    <row r="4856" spans="1:4" s="97" customFormat="1" x14ac:dyDescent="0.2">
      <c r="A4856" s="120">
        <v>418400</v>
      </c>
      <c r="B4856" s="121" t="s">
        <v>148</v>
      </c>
      <c r="C4856" s="127">
        <v>8000</v>
      </c>
      <c r="D4856" s="127">
        <v>0</v>
      </c>
    </row>
    <row r="4857" spans="1:4" s="97" customFormat="1" x14ac:dyDescent="0.2">
      <c r="A4857" s="130">
        <v>480000</v>
      </c>
      <c r="B4857" s="128" t="s">
        <v>149</v>
      </c>
      <c r="C4857" s="138">
        <f>C4858+C4862</f>
        <v>1626100</v>
      </c>
      <c r="D4857" s="138">
        <f>D4858+D4862</f>
        <v>0</v>
      </c>
    </row>
    <row r="4858" spans="1:4" s="97" customFormat="1" x14ac:dyDescent="0.2">
      <c r="A4858" s="130">
        <v>487000</v>
      </c>
      <c r="B4858" s="128" t="s">
        <v>203</v>
      </c>
      <c r="C4858" s="138">
        <f>SUM(C4859:C4861)</f>
        <v>1328100</v>
      </c>
      <c r="D4858" s="138">
        <f>SUM(D4859:D4861)</f>
        <v>0</v>
      </c>
    </row>
    <row r="4859" spans="1:4" s="97" customFormat="1" x14ac:dyDescent="0.2">
      <c r="A4859" s="120">
        <v>487300</v>
      </c>
      <c r="B4859" s="121" t="s">
        <v>480</v>
      </c>
      <c r="C4859" s="127">
        <v>43000</v>
      </c>
      <c r="D4859" s="127">
        <v>0</v>
      </c>
    </row>
    <row r="4860" spans="1:4" s="97" customFormat="1" ht="46.5" x14ac:dyDescent="0.2">
      <c r="A4860" s="120">
        <v>487300</v>
      </c>
      <c r="B4860" s="121" t="s">
        <v>481</v>
      </c>
      <c r="C4860" s="127">
        <v>385100.00000000006</v>
      </c>
      <c r="D4860" s="127">
        <v>0</v>
      </c>
    </row>
    <row r="4861" spans="1:4" s="97" customFormat="1" x14ac:dyDescent="0.2">
      <c r="A4861" s="141">
        <v>487400</v>
      </c>
      <c r="B4861" s="121" t="s">
        <v>731</v>
      </c>
      <c r="C4861" s="127">
        <v>900000</v>
      </c>
      <c r="D4861" s="127">
        <v>0</v>
      </c>
    </row>
    <row r="4862" spans="1:4" s="139" customFormat="1" x14ac:dyDescent="0.2">
      <c r="A4862" s="130">
        <v>488000</v>
      </c>
      <c r="B4862" s="128" t="s">
        <v>103</v>
      </c>
      <c r="C4862" s="138">
        <f>SUM(C4863:C4865)</f>
        <v>298000.00000000006</v>
      </c>
      <c r="D4862" s="138">
        <f>SUM(D4863:D4865)</f>
        <v>0</v>
      </c>
    </row>
    <row r="4863" spans="1:4" s="97" customFormat="1" x14ac:dyDescent="0.2">
      <c r="A4863" s="120">
        <v>488100</v>
      </c>
      <c r="B4863" s="121" t="s">
        <v>297</v>
      </c>
      <c r="C4863" s="127">
        <v>241000.00000000006</v>
      </c>
      <c r="D4863" s="127">
        <v>0</v>
      </c>
    </row>
    <row r="4864" spans="1:4" s="97" customFormat="1" x14ac:dyDescent="0.2">
      <c r="A4864" s="120">
        <v>488100</v>
      </c>
      <c r="B4864" s="121" t="s">
        <v>482</v>
      </c>
      <c r="C4864" s="127">
        <v>15000</v>
      </c>
      <c r="D4864" s="127">
        <v>0</v>
      </c>
    </row>
    <row r="4865" spans="1:4" s="97" customFormat="1" x14ac:dyDescent="0.2">
      <c r="A4865" s="120">
        <v>488100</v>
      </c>
      <c r="B4865" s="121" t="s">
        <v>298</v>
      </c>
      <c r="C4865" s="127">
        <v>41999.999999999993</v>
      </c>
      <c r="D4865" s="127">
        <v>0</v>
      </c>
    </row>
    <row r="4866" spans="1:4" s="97" customFormat="1" x14ac:dyDescent="0.2">
      <c r="A4866" s="130">
        <v>510000</v>
      </c>
      <c r="B4866" s="128" t="s">
        <v>153</v>
      </c>
      <c r="C4866" s="138">
        <f>C4867+C4870+0</f>
        <v>17000</v>
      </c>
      <c r="D4866" s="138">
        <f>D4867+D4870+0</f>
        <v>0</v>
      </c>
    </row>
    <row r="4867" spans="1:4" s="97" customFormat="1" x14ac:dyDescent="0.2">
      <c r="A4867" s="130">
        <v>511000</v>
      </c>
      <c r="B4867" s="128" t="s">
        <v>154</v>
      </c>
      <c r="C4867" s="138">
        <f t="shared" ref="C4867" si="583">SUM(C4868:C4869)</f>
        <v>11000</v>
      </c>
      <c r="D4867" s="138">
        <f t="shared" ref="D4867" si="584">SUM(D4868:D4869)</f>
        <v>0</v>
      </c>
    </row>
    <row r="4868" spans="1:4" s="97" customFormat="1" x14ac:dyDescent="0.2">
      <c r="A4868" s="120">
        <v>511300</v>
      </c>
      <c r="B4868" s="121" t="s">
        <v>157</v>
      </c>
      <c r="C4868" s="127">
        <v>8000</v>
      </c>
      <c r="D4868" s="127">
        <v>0</v>
      </c>
    </row>
    <row r="4869" spans="1:4" s="97" customFormat="1" x14ac:dyDescent="0.2">
      <c r="A4869" s="120">
        <v>511700</v>
      </c>
      <c r="B4869" s="121" t="s">
        <v>160</v>
      </c>
      <c r="C4869" s="127">
        <v>3000</v>
      </c>
      <c r="D4869" s="127">
        <v>0</v>
      </c>
    </row>
    <row r="4870" spans="1:4" s="139" customFormat="1" ht="46.5" x14ac:dyDescent="0.2">
      <c r="A4870" s="130">
        <v>516000</v>
      </c>
      <c r="B4870" s="128" t="s">
        <v>164</v>
      </c>
      <c r="C4870" s="138">
        <f>C4871</f>
        <v>6000</v>
      </c>
      <c r="D4870" s="138">
        <f>D4871</f>
        <v>0</v>
      </c>
    </row>
    <row r="4871" spans="1:4" s="97" customFormat="1" ht="46.5" x14ac:dyDescent="0.2">
      <c r="A4871" s="120">
        <v>516100</v>
      </c>
      <c r="B4871" s="121" t="s">
        <v>164</v>
      </c>
      <c r="C4871" s="127">
        <v>6000</v>
      </c>
      <c r="D4871" s="127">
        <v>0</v>
      </c>
    </row>
    <row r="4872" spans="1:4" s="139" customFormat="1" x14ac:dyDescent="0.2">
      <c r="A4872" s="130">
        <v>630000</v>
      </c>
      <c r="B4872" s="128" t="s">
        <v>194</v>
      </c>
      <c r="C4872" s="138">
        <f>0+C4873</f>
        <v>3000</v>
      </c>
      <c r="D4872" s="138">
        <f>0+D4873</f>
        <v>0</v>
      </c>
    </row>
    <row r="4873" spans="1:4" s="139" customFormat="1" ht="46.5" x14ac:dyDescent="0.2">
      <c r="A4873" s="130">
        <v>638000</v>
      </c>
      <c r="B4873" s="128" t="s">
        <v>127</v>
      </c>
      <c r="C4873" s="138">
        <f>C4874</f>
        <v>3000</v>
      </c>
      <c r="D4873" s="138">
        <f>D4874</f>
        <v>0</v>
      </c>
    </row>
    <row r="4874" spans="1:4" s="97" customFormat="1" x14ac:dyDescent="0.2">
      <c r="A4874" s="120">
        <v>638100</v>
      </c>
      <c r="B4874" s="121" t="s">
        <v>199</v>
      </c>
      <c r="C4874" s="127">
        <v>3000</v>
      </c>
      <c r="D4874" s="127">
        <v>0</v>
      </c>
    </row>
    <row r="4875" spans="1:4" s="97" customFormat="1" x14ac:dyDescent="0.2">
      <c r="A4875" s="142"/>
      <c r="B4875" s="133" t="s">
        <v>236</v>
      </c>
      <c r="C4875" s="140">
        <f>C4804+C4857+C4866+C4872</f>
        <v>85504900</v>
      </c>
      <c r="D4875" s="140">
        <f>D4804+D4857+D4866+D4872</f>
        <v>0</v>
      </c>
    </row>
    <row r="4876" spans="1:4" s="97" customFormat="1" x14ac:dyDescent="0.2">
      <c r="A4876" s="120"/>
      <c r="B4876" s="121"/>
      <c r="C4876" s="137"/>
      <c r="D4876" s="137"/>
    </row>
    <row r="4877" spans="1:4" s="97" customFormat="1" x14ac:dyDescent="0.2">
      <c r="A4877" s="120"/>
      <c r="B4877" s="121"/>
      <c r="C4877" s="137"/>
      <c r="D4877" s="137"/>
    </row>
    <row r="4878" spans="1:4" s="139" customFormat="1" x14ac:dyDescent="0.2">
      <c r="A4878" s="157" t="s">
        <v>1</v>
      </c>
      <c r="B4878" s="128" t="s">
        <v>284</v>
      </c>
      <c r="C4878" s="127"/>
      <c r="D4878" s="127"/>
    </row>
    <row r="4879" spans="1:4" s="97" customFormat="1" x14ac:dyDescent="0.2">
      <c r="A4879" s="141" t="s">
        <v>1</v>
      </c>
      <c r="B4879" s="121" t="s">
        <v>62</v>
      </c>
      <c r="C4879" s="127">
        <v>4237500</v>
      </c>
      <c r="D4879" s="127">
        <v>0</v>
      </c>
    </row>
    <row r="4880" spans="1:4" s="97" customFormat="1" x14ac:dyDescent="0.2">
      <c r="A4880" s="142"/>
      <c r="B4880" s="133" t="s">
        <v>236</v>
      </c>
      <c r="C4880" s="140">
        <f t="shared" ref="C4880" si="585">SUM(C4879:C4879)</f>
        <v>4237500</v>
      </c>
      <c r="D4880" s="140">
        <f t="shared" ref="D4880" si="586">SUM(D4879:D4879)</f>
        <v>0</v>
      </c>
    </row>
    <row r="4881" spans="1:4" s="97" customFormat="1" x14ac:dyDescent="0.2">
      <c r="A4881" s="120"/>
      <c r="B4881" s="121"/>
      <c r="C4881" s="137"/>
      <c r="D4881" s="137"/>
    </row>
    <row r="4882" spans="1:4" s="97" customFormat="1" x14ac:dyDescent="0.2">
      <c r="A4882" s="118"/>
      <c r="B4882" s="109"/>
      <c r="C4882" s="137"/>
      <c r="D4882" s="137"/>
    </row>
    <row r="4883" spans="1:4" s="97" customFormat="1" x14ac:dyDescent="0.2">
      <c r="A4883" s="120" t="s">
        <v>732</v>
      </c>
      <c r="B4883" s="128"/>
      <c r="C4883" s="137"/>
      <c r="D4883" s="137"/>
    </row>
    <row r="4884" spans="1:4" s="97" customFormat="1" x14ac:dyDescent="0.2">
      <c r="A4884" s="120" t="s">
        <v>248</v>
      </c>
      <c r="B4884" s="128"/>
      <c r="C4884" s="137"/>
      <c r="D4884" s="137"/>
    </row>
    <row r="4885" spans="1:4" s="97" customFormat="1" x14ac:dyDescent="0.2">
      <c r="A4885" s="120" t="s">
        <v>346</v>
      </c>
      <c r="B4885" s="128"/>
      <c r="C4885" s="137"/>
      <c r="D4885" s="137"/>
    </row>
    <row r="4886" spans="1:4" s="97" customFormat="1" x14ac:dyDescent="0.2">
      <c r="A4886" s="120" t="s">
        <v>733</v>
      </c>
      <c r="B4886" s="128"/>
      <c r="C4886" s="137"/>
      <c r="D4886" s="137"/>
    </row>
    <row r="4887" spans="1:4" s="97" customFormat="1" x14ac:dyDescent="0.2">
      <c r="A4887" s="108"/>
      <c r="B4887" s="122"/>
      <c r="C4887" s="137"/>
      <c r="D4887" s="137"/>
    </row>
    <row r="4888" spans="1:4" s="97" customFormat="1" x14ac:dyDescent="0.2">
      <c r="A4888" s="130">
        <v>410000</v>
      </c>
      <c r="B4888" s="124" t="s">
        <v>87</v>
      </c>
      <c r="C4888" s="138">
        <f>C4889+C4898+C4896+C4900+0+C4894</f>
        <v>42125000</v>
      </c>
      <c r="D4888" s="138">
        <f>D4889+D4898+D4896+D4900+0+D4894</f>
        <v>165500000</v>
      </c>
    </row>
    <row r="4889" spans="1:4" s="97" customFormat="1" x14ac:dyDescent="0.2">
      <c r="A4889" s="130">
        <v>412000</v>
      </c>
      <c r="B4889" s="128" t="s">
        <v>209</v>
      </c>
      <c r="C4889" s="138">
        <f>SUM(C4890:C4893)</f>
        <v>8072500</v>
      </c>
      <c r="D4889" s="138">
        <f>SUM(D4890:D4893)</f>
        <v>0</v>
      </c>
    </row>
    <row r="4890" spans="1:4" s="97" customFormat="1" x14ac:dyDescent="0.2">
      <c r="A4890" s="141">
        <v>412700</v>
      </c>
      <c r="B4890" s="121" t="s">
        <v>206</v>
      </c>
      <c r="C4890" s="127">
        <v>7325700</v>
      </c>
      <c r="D4890" s="127">
        <v>0</v>
      </c>
    </row>
    <row r="4891" spans="1:4" s="97" customFormat="1" ht="69.75" x14ac:dyDescent="0.2">
      <c r="A4891" s="120">
        <v>412700</v>
      </c>
      <c r="B4891" s="121" t="s">
        <v>734</v>
      </c>
      <c r="C4891" s="127">
        <v>725800</v>
      </c>
      <c r="D4891" s="127">
        <v>0</v>
      </c>
    </row>
    <row r="4892" spans="1:4" s="97" customFormat="1" x14ac:dyDescent="0.2">
      <c r="A4892" s="120">
        <v>412900</v>
      </c>
      <c r="B4892" s="121" t="s">
        <v>301</v>
      </c>
      <c r="C4892" s="127">
        <v>15000</v>
      </c>
      <c r="D4892" s="127">
        <v>0</v>
      </c>
    </row>
    <row r="4893" spans="1:4" s="97" customFormat="1" ht="46.5" x14ac:dyDescent="0.2">
      <c r="A4893" s="120">
        <v>412900</v>
      </c>
      <c r="B4893" s="121" t="s">
        <v>735</v>
      </c>
      <c r="C4893" s="127">
        <v>6000</v>
      </c>
      <c r="D4893" s="127">
        <v>0</v>
      </c>
    </row>
    <row r="4894" spans="1:4" s="139" customFormat="1" x14ac:dyDescent="0.2">
      <c r="A4894" s="130">
        <v>413000</v>
      </c>
      <c r="B4894" s="128" t="s">
        <v>210</v>
      </c>
      <c r="C4894" s="138">
        <f>C4895+0</f>
        <v>4468800</v>
      </c>
      <c r="D4894" s="138">
        <f>D4895+0</f>
        <v>0</v>
      </c>
    </row>
    <row r="4895" spans="1:4" s="97" customFormat="1" ht="46.5" x14ac:dyDescent="0.2">
      <c r="A4895" s="120">
        <v>413800</v>
      </c>
      <c r="B4895" s="121" t="s">
        <v>146</v>
      </c>
      <c r="C4895" s="127">
        <v>4468800</v>
      </c>
      <c r="D4895" s="127">
        <v>0</v>
      </c>
    </row>
    <row r="4896" spans="1:4" s="139" customFormat="1" x14ac:dyDescent="0.2">
      <c r="A4896" s="130">
        <v>414000</v>
      </c>
      <c r="B4896" s="128" t="s">
        <v>104</v>
      </c>
      <c r="C4896" s="138">
        <f>0+C4897</f>
        <v>18583700</v>
      </c>
      <c r="D4896" s="138">
        <f>0+D4897</f>
        <v>0</v>
      </c>
    </row>
    <row r="4897" spans="1:4" s="97" customFormat="1" x14ac:dyDescent="0.2">
      <c r="A4897" s="120">
        <v>414100</v>
      </c>
      <c r="B4897" s="121" t="s">
        <v>736</v>
      </c>
      <c r="C4897" s="127">
        <v>18583700</v>
      </c>
      <c r="D4897" s="127">
        <v>0</v>
      </c>
    </row>
    <row r="4898" spans="1:4" s="97" customFormat="1" x14ac:dyDescent="0.2">
      <c r="A4898" s="130">
        <v>415000</v>
      </c>
      <c r="B4898" s="128" t="s">
        <v>50</v>
      </c>
      <c r="C4898" s="138">
        <f>SUM(C4899:C4899)</f>
        <v>4000000</v>
      </c>
      <c r="D4898" s="138">
        <f>SUM(D4899:D4899)</f>
        <v>165500000</v>
      </c>
    </row>
    <row r="4899" spans="1:4" s="97" customFormat="1" x14ac:dyDescent="0.2">
      <c r="A4899" s="120">
        <v>415200</v>
      </c>
      <c r="B4899" s="121" t="s">
        <v>66</v>
      </c>
      <c r="C4899" s="127">
        <v>4000000</v>
      </c>
      <c r="D4899" s="127">
        <v>165500000</v>
      </c>
    </row>
    <row r="4900" spans="1:4" s="139" customFormat="1" x14ac:dyDescent="0.2">
      <c r="A4900" s="130">
        <v>419000</v>
      </c>
      <c r="B4900" s="128" t="s">
        <v>214</v>
      </c>
      <c r="C4900" s="138">
        <f t="shared" ref="C4900" si="587">C4901</f>
        <v>7000000</v>
      </c>
      <c r="D4900" s="138">
        <f>D4901</f>
        <v>0</v>
      </c>
    </row>
    <row r="4901" spans="1:4" s="97" customFormat="1" x14ac:dyDescent="0.2">
      <c r="A4901" s="120">
        <v>419100</v>
      </c>
      <c r="B4901" s="121" t="s">
        <v>214</v>
      </c>
      <c r="C4901" s="127">
        <v>7000000</v>
      </c>
      <c r="D4901" s="127">
        <v>0</v>
      </c>
    </row>
    <row r="4902" spans="1:4" s="97" customFormat="1" x14ac:dyDescent="0.2">
      <c r="A4902" s="130">
        <v>480000</v>
      </c>
      <c r="B4902" s="128" t="s">
        <v>149</v>
      </c>
      <c r="C4902" s="138">
        <f>C4903+C4909</f>
        <v>28088600</v>
      </c>
      <c r="D4902" s="138">
        <f>D4903+D4909</f>
        <v>0</v>
      </c>
    </row>
    <row r="4903" spans="1:4" s="97" customFormat="1" x14ac:dyDescent="0.2">
      <c r="A4903" s="130">
        <v>487000</v>
      </c>
      <c r="B4903" s="128" t="s">
        <v>203</v>
      </c>
      <c r="C4903" s="138">
        <f>SUM(C4904:C4908)</f>
        <v>2075900.0000000005</v>
      </c>
      <c r="D4903" s="138">
        <f>SUM(D4904:D4908)</f>
        <v>0</v>
      </c>
    </row>
    <row r="4904" spans="1:4" s="97" customFormat="1" ht="46.5" x14ac:dyDescent="0.2">
      <c r="A4904" s="144">
        <v>487100</v>
      </c>
      <c r="B4904" s="149" t="s">
        <v>483</v>
      </c>
      <c r="C4904" s="127">
        <v>44900</v>
      </c>
      <c r="D4904" s="127">
        <v>0</v>
      </c>
    </row>
    <row r="4905" spans="1:4" s="97" customFormat="1" ht="46.5" x14ac:dyDescent="0.2">
      <c r="A4905" s="144">
        <v>487100</v>
      </c>
      <c r="B4905" s="149" t="s">
        <v>484</v>
      </c>
      <c r="C4905" s="127">
        <v>201000</v>
      </c>
      <c r="D4905" s="127">
        <v>0</v>
      </c>
    </row>
    <row r="4906" spans="1:4" s="97" customFormat="1" x14ac:dyDescent="0.2">
      <c r="A4906" s="144">
        <v>487100</v>
      </c>
      <c r="B4906" s="149" t="s">
        <v>485</v>
      </c>
      <c r="C4906" s="127">
        <v>30000</v>
      </c>
      <c r="D4906" s="127">
        <v>0</v>
      </c>
    </row>
    <row r="4907" spans="1:4" s="97" customFormat="1" ht="46.5" x14ac:dyDescent="0.2">
      <c r="A4907" s="144">
        <v>487300</v>
      </c>
      <c r="B4907" s="149" t="s">
        <v>486</v>
      </c>
      <c r="C4907" s="127">
        <v>300000</v>
      </c>
      <c r="D4907" s="127">
        <v>0</v>
      </c>
    </row>
    <row r="4908" spans="1:4" s="97" customFormat="1" ht="46.5" x14ac:dyDescent="0.2">
      <c r="A4908" s="144">
        <v>487400</v>
      </c>
      <c r="B4908" s="149" t="s">
        <v>487</v>
      </c>
      <c r="C4908" s="127">
        <v>1500000.0000000005</v>
      </c>
      <c r="D4908" s="127">
        <v>0</v>
      </c>
    </row>
    <row r="4909" spans="1:4" s="139" customFormat="1" x14ac:dyDescent="0.2">
      <c r="A4909" s="130">
        <v>488000</v>
      </c>
      <c r="B4909" s="128" t="s">
        <v>103</v>
      </c>
      <c r="C4909" s="138">
        <f>SUM(C4910:C4911)</f>
        <v>26012700</v>
      </c>
      <c r="D4909" s="138">
        <f>SUM(D4910:D4911)</f>
        <v>0</v>
      </c>
    </row>
    <row r="4910" spans="1:4" s="97" customFormat="1" ht="46.5" x14ac:dyDescent="0.2">
      <c r="A4910" s="120">
        <v>488100</v>
      </c>
      <c r="B4910" s="121" t="s">
        <v>488</v>
      </c>
      <c r="C4910" s="127">
        <v>5000</v>
      </c>
      <c r="D4910" s="127">
        <v>0</v>
      </c>
    </row>
    <row r="4911" spans="1:4" s="97" customFormat="1" ht="46.5" x14ac:dyDescent="0.2">
      <c r="A4911" s="120">
        <v>488100</v>
      </c>
      <c r="B4911" s="121" t="s">
        <v>489</v>
      </c>
      <c r="C4911" s="127">
        <v>26007700</v>
      </c>
      <c r="D4911" s="127">
        <v>0</v>
      </c>
    </row>
    <row r="4912" spans="1:4" s="139" customFormat="1" x14ac:dyDescent="0.2">
      <c r="A4912" s="130">
        <v>610000</v>
      </c>
      <c r="B4912" s="128" t="s">
        <v>173</v>
      </c>
      <c r="C4912" s="138">
        <f>C4913+C4915</f>
        <v>181942200</v>
      </c>
      <c r="D4912" s="138">
        <f>D4913+D4915</f>
        <v>0</v>
      </c>
    </row>
    <row r="4913" spans="1:4" s="139" customFormat="1" x14ac:dyDescent="0.2">
      <c r="A4913" s="130">
        <v>611000</v>
      </c>
      <c r="B4913" s="128" t="s">
        <v>114</v>
      </c>
      <c r="C4913" s="138">
        <f>0+C4914</f>
        <v>181892200</v>
      </c>
      <c r="D4913" s="138">
        <f>0+D4914</f>
        <v>0</v>
      </c>
    </row>
    <row r="4914" spans="1:4" s="97" customFormat="1" x14ac:dyDescent="0.2">
      <c r="A4914" s="120">
        <v>611200</v>
      </c>
      <c r="B4914" s="121" t="s">
        <v>230</v>
      </c>
      <c r="C4914" s="127">
        <v>181892200</v>
      </c>
      <c r="D4914" s="127">
        <v>0</v>
      </c>
    </row>
    <row r="4915" spans="1:4" s="139" customFormat="1" ht="46.5" x14ac:dyDescent="0.2">
      <c r="A4915" s="130">
        <v>618000</v>
      </c>
      <c r="B4915" s="128" t="s">
        <v>115</v>
      </c>
      <c r="C4915" s="138">
        <f>C4916+0</f>
        <v>50000</v>
      </c>
      <c r="D4915" s="138">
        <f>D4916+0</f>
        <v>0</v>
      </c>
    </row>
    <row r="4916" spans="1:4" s="97" customFormat="1" ht="46.5" x14ac:dyDescent="0.2">
      <c r="A4916" s="120">
        <v>618100</v>
      </c>
      <c r="B4916" s="121" t="s">
        <v>176</v>
      </c>
      <c r="C4916" s="127">
        <v>50000</v>
      </c>
      <c r="D4916" s="127">
        <v>0</v>
      </c>
    </row>
    <row r="4917" spans="1:4" s="97" customFormat="1" x14ac:dyDescent="0.2">
      <c r="A4917" s="130">
        <v>630000</v>
      </c>
      <c r="B4917" s="128" t="s">
        <v>324</v>
      </c>
      <c r="C4917" s="138">
        <f>C4918+C4921</f>
        <v>27818100</v>
      </c>
      <c r="D4917" s="138">
        <f>D4918+D4921</f>
        <v>0</v>
      </c>
    </row>
    <row r="4918" spans="1:4" s="97" customFormat="1" x14ac:dyDescent="0.2">
      <c r="A4918" s="130">
        <v>631000</v>
      </c>
      <c r="B4918" s="128" t="s">
        <v>126</v>
      </c>
      <c r="C4918" s="138">
        <f>SUM(C4919:C4920)</f>
        <v>2970000</v>
      </c>
      <c r="D4918" s="138">
        <f>SUM(D4919:D4920)</f>
        <v>0</v>
      </c>
    </row>
    <row r="4919" spans="1:4" s="97" customFormat="1" x14ac:dyDescent="0.2">
      <c r="A4919" s="141">
        <v>631900</v>
      </c>
      <c r="B4919" s="121" t="s">
        <v>490</v>
      </c>
      <c r="C4919" s="127">
        <v>2000000</v>
      </c>
      <c r="D4919" s="127">
        <v>0</v>
      </c>
    </row>
    <row r="4920" spans="1:4" s="97" customFormat="1" x14ac:dyDescent="0.2">
      <c r="A4920" s="141">
        <v>631900</v>
      </c>
      <c r="B4920" s="121" t="s">
        <v>372</v>
      </c>
      <c r="C4920" s="127">
        <v>970000</v>
      </c>
      <c r="D4920" s="127">
        <v>0</v>
      </c>
    </row>
    <row r="4921" spans="1:4" s="139" customFormat="1" ht="46.5" x14ac:dyDescent="0.2">
      <c r="A4921" s="130">
        <v>638000</v>
      </c>
      <c r="B4921" s="128" t="s">
        <v>127</v>
      </c>
      <c r="C4921" s="138">
        <f>SUM(C4922:C4924)</f>
        <v>24848100</v>
      </c>
      <c r="D4921" s="138">
        <f>SUM(D4922:D4924)</f>
        <v>0</v>
      </c>
    </row>
    <row r="4922" spans="1:4" s="97" customFormat="1" x14ac:dyDescent="0.2">
      <c r="A4922" s="120">
        <v>638100</v>
      </c>
      <c r="B4922" s="121" t="s">
        <v>199</v>
      </c>
      <c r="C4922" s="127">
        <v>2800000</v>
      </c>
      <c r="D4922" s="127">
        <v>0</v>
      </c>
    </row>
    <row r="4923" spans="1:4" s="97" customFormat="1" ht="46.5" x14ac:dyDescent="0.2">
      <c r="A4923" s="141">
        <v>638200</v>
      </c>
      <c r="B4923" s="121" t="s">
        <v>200</v>
      </c>
      <c r="C4923" s="127">
        <v>20048100</v>
      </c>
      <c r="D4923" s="127">
        <v>0</v>
      </c>
    </row>
    <row r="4924" spans="1:4" s="97" customFormat="1" ht="46.5" x14ac:dyDescent="0.2">
      <c r="A4924" s="141">
        <v>638200</v>
      </c>
      <c r="B4924" s="121" t="s">
        <v>491</v>
      </c>
      <c r="C4924" s="127">
        <v>2000000</v>
      </c>
      <c r="D4924" s="127">
        <v>0</v>
      </c>
    </row>
    <row r="4925" spans="1:4" s="97" customFormat="1" x14ac:dyDescent="0.2">
      <c r="A4925" s="118"/>
      <c r="B4925" s="128" t="s">
        <v>737</v>
      </c>
      <c r="C4925" s="138">
        <f>C4888+C4902+0+C4917+C4912+0</f>
        <v>279973900</v>
      </c>
      <c r="D4925" s="138">
        <f>D4888+D4902+0+D4917+D4912+0</f>
        <v>165500000</v>
      </c>
    </row>
    <row r="4926" spans="1:4" s="97" customFormat="1" x14ac:dyDescent="0.2">
      <c r="A4926" s="118"/>
      <c r="B4926" s="128"/>
      <c r="C4926" s="138"/>
      <c r="D4926" s="138"/>
    </row>
    <row r="4927" spans="1:4" s="97" customFormat="1" x14ac:dyDescent="0.2">
      <c r="A4927" s="108"/>
      <c r="B4927" s="122"/>
      <c r="C4927" s="137"/>
      <c r="D4927" s="137"/>
    </row>
    <row r="4928" spans="1:4" s="97" customFormat="1" x14ac:dyDescent="0.2">
      <c r="A4928" s="120" t="s">
        <v>738</v>
      </c>
      <c r="B4928" s="128"/>
      <c r="C4928" s="137"/>
      <c r="D4928" s="137"/>
    </row>
    <row r="4929" spans="1:4" s="97" customFormat="1" x14ac:dyDescent="0.2">
      <c r="A4929" s="120" t="s">
        <v>248</v>
      </c>
      <c r="B4929" s="128"/>
      <c r="C4929" s="137"/>
      <c r="D4929" s="137"/>
    </row>
    <row r="4930" spans="1:4" s="97" customFormat="1" x14ac:dyDescent="0.2">
      <c r="A4930" s="120" t="s">
        <v>346</v>
      </c>
      <c r="B4930" s="128"/>
      <c r="C4930" s="137"/>
      <c r="D4930" s="137"/>
    </row>
    <row r="4931" spans="1:4" s="97" customFormat="1" x14ac:dyDescent="0.2">
      <c r="A4931" s="120" t="s">
        <v>739</v>
      </c>
      <c r="B4931" s="128"/>
      <c r="C4931" s="137"/>
      <c r="D4931" s="137"/>
    </row>
    <row r="4932" spans="1:4" s="97" customFormat="1" x14ac:dyDescent="0.2">
      <c r="A4932" s="108"/>
      <c r="B4932" s="122"/>
      <c r="C4932" s="137"/>
      <c r="D4932" s="137"/>
    </row>
    <row r="4933" spans="1:4" s="97" customFormat="1" x14ac:dyDescent="0.2">
      <c r="A4933" s="130">
        <v>410000</v>
      </c>
      <c r="B4933" s="124" t="s">
        <v>87</v>
      </c>
      <c r="C4933" s="138">
        <f>C4934+C4940</f>
        <v>91113300</v>
      </c>
      <c r="D4933" s="138">
        <f>D4934+D4940</f>
        <v>0</v>
      </c>
    </row>
    <row r="4934" spans="1:4" s="97" customFormat="1" x14ac:dyDescent="0.2">
      <c r="A4934" s="130">
        <v>413000</v>
      </c>
      <c r="B4934" s="128" t="s">
        <v>210</v>
      </c>
      <c r="C4934" s="110">
        <f>SUM(C4935:C4939)</f>
        <v>90234900</v>
      </c>
      <c r="D4934" s="110">
        <f>SUM(D4935:D4939)</f>
        <v>0</v>
      </c>
    </row>
    <row r="4935" spans="1:4" s="97" customFormat="1" ht="46.5" x14ac:dyDescent="0.2">
      <c r="A4935" s="120">
        <v>413100</v>
      </c>
      <c r="B4935" s="121" t="s">
        <v>528</v>
      </c>
      <c r="C4935" s="127">
        <v>85672600</v>
      </c>
      <c r="D4935" s="127">
        <v>0</v>
      </c>
    </row>
    <row r="4936" spans="1:4" s="97" customFormat="1" ht="46.5" x14ac:dyDescent="0.2">
      <c r="A4936" s="120">
        <v>413100</v>
      </c>
      <c r="B4936" s="121" t="s">
        <v>740</v>
      </c>
      <c r="C4936" s="127">
        <v>1387900</v>
      </c>
      <c r="D4936" s="127">
        <v>0</v>
      </c>
    </row>
    <row r="4937" spans="1:4" s="97" customFormat="1" x14ac:dyDescent="0.2">
      <c r="A4937" s="120">
        <v>413100</v>
      </c>
      <c r="B4937" s="121" t="s">
        <v>312</v>
      </c>
      <c r="C4937" s="127">
        <v>1530800</v>
      </c>
      <c r="D4937" s="127">
        <v>0</v>
      </c>
    </row>
    <row r="4938" spans="1:4" s="97" customFormat="1" x14ac:dyDescent="0.2">
      <c r="A4938" s="120">
        <v>413300</v>
      </c>
      <c r="B4938" s="121" t="s">
        <v>313</v>
      </c>
      <c r="C4938" s="127">
        <v>1642500</v>
      </c>
      <c r="D4938" s="127">
        <v>0</v>
      </c>
    </row>
    <row r="4939" spans="1:4" s="97" customFormat="1" x14ac:dyDescent="0.2">
      <c r="A4939" s="120">
        <v>413900</v>
      </c>
      <c r="B4939" s="152" t="s">
        <v>99</v>
      </c>
      <c r="C4939" s="127">
        <v>1100</v>
      </c>
      <c r="D4939" s="127">
        <v>0</v>
      </c>
    </row>
    <row r="4940" spans="1:4" s="139" customFormat="1" x14ac:dyDescent="0.2">
      <c r="A4940" s="130">
        <v>419000</v>
      </c>
      <c r="B4940" s="128" t="s">
        <v>214</v>
      </c>
      <c r="C4940" s="138">
        <f t="shared" ref="C4940" si="588">C4941</f>
        <v>878400</v>
      </c>
      <c r="D4940" s="138">
        <f>D4941</f>
        <v>0</v>
      </c>
    </row>
    <row r="4941" spans="1:4" s="97" customFormat="1" x14ac:dyDescent="0.2">
      <c r="A4941" s="120">
        <v>419100</v>
      </c>
      <c r="B4941" s="121" t="s">
        <v>214</v>
      </c>
      <c r="C4941" s="127">
        <v>878400</v>
      </c>
      <c r="D4941" s="127">
        <v>0</v>
      </c>
    </row>
    <row r="4942" spans="1:4" s="97" customFormat="1" x14ac:dyDescent="0.2">
      <c r="A4942" s="130">
        <v>620000</v>
      </c>
      <c r="B4942" s="128" t="s">
        <v>182</v>
      </c>
      <c r="C4942" s="138">
        <f t="shared" ref="C4942" si="589">C4943</f>
        <v>497389800</v>
      </c>
      <c r="D4942" s="138">
        <f>D4943</f>
        <v>0</v>
      </c>
    </row>
    <row r="4943" spans="1:4" s="97" customFormat="1" x14ac:dyDescent="0.2">
      <c r="A4943" s="130">
        <v>621000</v>
      </c>
      <c r="B4943" s="128" t="s">
        <v>120</v>
      </c>
      <c r="C4943" s="138">
        <f>SUM(C4944:C4949)</f>
        <v>497389800</v>
      </c>
      <c r="D4943" s="138">
        <f>SUM(D4944:D4949)</f>
        <v>0</v>
      </c>
    </row>
    <row r="4944" spans="1:4" s="97" customFormat="1" x14ac:dyDescent="0.2">
      <c r="A4944" s="120">
        <v>621100</v>
      </c>
      <c r="B4944" s="121" t="s">
        <v>492</v>
      </c>
      <c r="C4944" s="127">
        <v>284137100</v>
      </c>
      <c r="D4944" s="127">
        <v>0</v>
      </c>
    </row>
    <row r="4945" spans="1:4" s="97" customFormat="1" ht="46.5" x14ac:dyDescent="0.2">
      <c r="A4945" s="120">
        <v>621100</v>
      </c>
      <c r="B4945" s="121" t="s">
        <v>741</v>
      </c>
      <c r="C4945" s="127">
        <v>25487100</v>
      </c>
      <c r="D4945" s="127">
        <v>0</v>
      </c>
    </row>
    <row r="4946" spans="1:4" s="97" customFormat="1" x14ac:dyDescent="0.2">
      <c r="A4946" s="144">
        <v>621100</v>
      </c>
      <c r="B4946" s="149" t="s">
        <v>493</v>
      </c>
      <c r="C4946" s="127">
        <v>164024700</v>
      </c>
      <c r="D4946" s="127">
        <v>0</v>
      </c>
    </row>
    <row r="4947" spans="1:4" s="97" customFormat="1" x14ac:dyDescent="0.2">
      <c r="A4947" s="144">
        <v>621300</v>
      </c>
      <c r="B4947" s="149" t="s">
        <v>433</v>
      </c>
      <c r="C4947" s="127">
        <v>17857200</v>
      </c>
      <c r="D4947" s="127">
        <v>0</v>
      </c>
    </row>
    <row r="4948" spans="1:4" s="97" customFormat="1" ht="46.5" x14ac:dyDescent="0.2">
      <c r="A4948" s="120">
        <v>621900</v>
      </c>
      <c r="B4948" s="121" t="s">
        <v>742</v>
      </c>
      <c r="C4948" s="127">
        <v>5882900</v>
      </c>
      <c r="D4948" s="127">
        <v>0</v>
      </c>
    </row>
    <row r="4949" spans="1:4" s="97" customFormat="1" x14ac:dyDescent="0.2">
      <c r="A4949" s="120">
        <v>621900</v>
      </c>
      <c r="B4949" s="121" t="s">
        <v>186</v>
      </c>
      <c r="C4949" s="127">
        <v>800</v>
      </c>
      <c r="D4949" s="127">
        <v>0</v>
      </c>
    </row>
    <row r="4950" spans="1:4" s="178" customFormat="1" x14ac:dyDescent="0.2">
      <c r="A4950" s="180"/>
      <c r="B4950" s="176" t="s">
        <v>743</v>
      </c>
      <c r="C4950" s="179">
        <f>C4933+C4942+0</f>
        <v>588503100</v>
      </c>
      <c r="D4950" s="179">
        <f>D4933+D4942+0</f>
        <v>0</v>
      </c>
    </row>
    <row r="4951" spans="1:4" s="97" customFormat="1" x14ac:dyDescent="0.2">
      <c r="A4951" s="118"/>
      <c r="B4951" s="109"/>
      <c r="C4951" s="137"/>
      <c r="D4951" s="137"/>
    </row>
    <row r="4952" spans="1:4" s="97" customFormat="1" x14ac:dyDescent="0.2">
      <c r="A4952" s="120" t="s">
        <v>744</v>
      </c>
      <c r="B4952" s="128"/>
      <c r="C4952" s="137"/>
      <c r="D4952" s="137"/>
    </row>
    <row r="4953" spans="1:4" s="97" customFormat="1" x14ac:dyDescent="0.2">
      <c r="A4953" s="120" t="s">
        <v>248</v>
      </c>
      <c r="B4953" s="128"/>
      <c r="C4953" s="137"/>
      <c r="D4953" s="137"/>
    </row>
    <row r="4954" spans="1:4" s="97" customFormat="1" x14ac:dyDescent="0.2">
      <c r="A4954" s="120" t="s">
        <v>346</v>
      </c>
      <c r="B4954" s="128"/>
      <c r="C4954" s="137"/>
      <c r="D4954" s="137"/>
    </row>
    <row r="4955" spans="1:4" s="97" customFormat="1" x14ac:dyDescent="0.2">
      <c r="A4955" s="120" t="s">
        <v>530</v>
      </c>
      <c r="B4955" s="128"/>
      <c r="C4955" s="137"/>
      <c r="D4955" s="137"/>
    </row>
    <row r="4956" spans="1:4" s="97" customFormat="1" x14ac:dyDescent="0.2">
      <c r="A4956" s="108"/>
      <c r="B4956" s="122"/>
      <c r="C4956" s="137"/>
      <c r="D4956" s="137"/>
    </row>
    <row r="4957" spans="1:4" s="97" customFormat="1" x14ac:dyDescent="0.2">
      <c r="A4957" s="130">
        <v>410000</v>
      </c>
      <c r="B4957" s="124" t="s">
        <v>87</v>
      </c>
      <c r="C4957" s="138">
        <f t="shared" ref="C4957" si="590">C4958</f>
        <v>170452600</v>
      </c>
      <c r="D4957" s="138">
        <f>D4958</f>
        <v>0</v>
      </c>
    </row>
    <row r="4958" spans="1:4" s="97" customFormat="1" x14ac:dyDescent="0.2">
      <c r="A4958" s="130">
        <v>413000</v>
      </c>
      <c r="B4958" s="128" t="s">
        <v>210</v>
      </c>
      <c r="C4958" s="138">
        <f>SUM(C4959:C4962)</f>
        <v>170452600</v>
      </c>
      <c r="D4958" s="138">
        <f>SUM(D4959:D4962)</f>
        <v>0</v>
      </c>
    </row>
    <row r="4959" spans="1:4" s="97" customFormat="1" x14ac:dyDescent="0.2">
      <c r="A4959" s="141">
        <v>413100</v>
      </c>
      <c r="B4959" s="121" t="s">
        <v>314</v>
      </c>
      <c r="C4959" s="127">
        <v>29230100</v>
      </c>
      <c r="D4959" s="127">
        <v>0</v>
      </c>
    </row>
    <row r="4960" spans="1:4" s="97" customFormat="1" x14ac:dyDescent="0.2">
      <c r="A4960" s="120">
        <v>413400</v>
      </c>
      <c r="B4960" s="121" t="s">
        <v>98</v>
      </c>
      <c r="C4960" s="127">
        <v>128558700</v>
      </c>
      <c r="D4960" s="127">
        <v>0</v>
      </c>
    </row>
    <row r="4961" spans="1:4" s="97" customFormat="1" x14ac:dyDescent="0.2">
      <c r="A4961" s="120">
        <v>413700</v>
      </c>
      <c r="B4961" s="121" t="s">
        <v>221</v>
      </c>
      <c r="C4961" s="127">
        <v>12662900</v>
      </c>
      <c r="D4961" s="127">
        <v>0</v>
      </c>
    </row>
    <row r="4962" spans="1:4" s="97" customFormat="1" x14ac:dyDescent="0.2">
      <c r="A4962" s="120">
        <v>413900</v>
      </c>
      <c r="B4962" s="121" t="s">
        <v>99</v>
      </c>
      <c r="C4962" s="127">
        <v>900</v>
      </c>
      <c r="D4962" s="127">
        <v>0</v>
      </c>
    </row>
    <row r="4963" spans="1:4" s="97" customFormat="1" x14ac:dyDescent="0.2">
      <c r="A4963" s="130">
        <v>620000</v>
      </c>
      <c r="B4963" s="128" t="s">
        <v>182</v>
      </c>
      <c r="C4963" s="138">
        <f t="shared" ref="C4963" si="591">C4964</f>
        <v>351853800</v>
      </c>
      <c r="D4963" s="138">
        <f>D4964</f>
        <v>0</v>
      </c>
    </row>
    <row r="4964" spans="1:4" s="97" customFormat="1" x14ac:dyDescent="0.2">
      <c r="A4964" s="130">
        <v>621000</v>
      </c>
      <c r="B4964" s="128" t="s">
        <v>120</v>
      </c>
      <c r="C4964" s="138">
        <f>SUM(C4965:C4965)</f>
        <v>351853800</v>
      </c>
      <c r="D4964" s="138">
        <f>SUM(D4965:D4965)</f>
        <v>0</v>
      </c>
    </row>
    <row r="4965" spans="1:4" s="97" customFormat="1" x14ac:dyDescent="0.2">
      <c r="A4965" s="120">
        <v>621400</v>
      </c>
      <c r="B4965" s="121" t="s">
        <v>185</v>
      </c>
      <c r="C4965" s="127">
        <v>351853800</v>
      </c>
      <c r="D4965" s="127">
        <v>0</v>
      </c>
    </row>
    <row r="4966" spans="1:4" s="97" customFormat="1" x14ac:dyDescent="0.2">
      <c r="A4966" s="144"/>
      <c r="B4966" s="128" t="s">
        <v>285</v>
      </c>
      <c r="C4966" s="174">
        <f>C4957+C4963+0+0</f>
        <v>522306400</v>
      </c>
      <c r="D4966" s="174">
        <f>D4957+D4963+0+0</f>
        <v>0</v>
      </c>
    </row>
    <row r="4967" spans="1:4" s="97" customFormat="1" x14ac:dyDescent="0.2">
      <c r="A4967" s="144"/>
      <c r="B4967" s="128"/>
      <c r="C4967" s="174"/>
      <c r="D4967" s="174"/>
    </row>
    <row r="4968" spans="1:4" s="97" customFormat="1" x14ac:dyDescent="0.2">
      <c r="A4968" s="118"/>
      <c r="B4968" s="109"/>
      <c r="C4968" s="137"/>
      <c r="D4968" s="137"/>
    </row>
    <row r="4969" spans="1:4" s="97" customFormat="1" x14ac:dyDescent="0.2">
      <c r="A4969" s="120" t="s">
        <v>745</v>
      </c>
      <c r="B4969" s="128"/>
      <c r="C4969" s="137"/>
      <c r="D4969" s="137"/>
    </row>
    <row r="4970" spans="1:4" s="97" customFormat="1" x14ac:dyDescent="0.2">
      <c r="A4970" s="120" t="s">
        <v>248</v>
      </c>
      <c r="B4970" s="128"/>
      <c r="C4970" s="137"/>
      <c r="D4970" s="137"/>
    </row>
    <row r="4971" spans="1:4" s="97" customFormat="1" x14ac:dyDescent="0.2">
      <c r="A4971" s="120" t="s">
        <v>346</v>
      </c>
      <c r="B4971" s="128"/>
      <c r="C4971" s="137"/>
      <c r="D4971" s="137"/>
    </row>
    <row r="4972" spans="1:4" s="97" customFormat="1" x14ac:dyDescent="0.2">
      <c r="A4972" s="120" t="s">
        <v>746</v>
      </c>
      <c r="B4972" s="128"/>
      <c r="C4972" s="137"/>
      <c r="D4972" s="137"/>
    </row>
    <row r="4973" spans="1:4" s="97" customFormat="1" x14ac:dyDescent="0.2">
      <c r="A4973" s="108"/>
      <c r="B4973" s="122"/>
      <c r="C4973" s="137"/>
      <c r="D4973" s="137"/>
    </row>
    <row r="4974" spans="1:4" s="97" customFormat="1" x14ac:dyDescent="0.2">
      <c r="A4974" s="130">
        <v>410000</v>
      </c>
      <c r="B4974" s="124" t="s">
        <v>87</v>
      </c>
      <c r="C4974" s="138">
        <f>0+C4975+0</f>
        <v>34400000</v>
      </c>
      <c r="D4974" s="138">
        <f>0+D4975+0</f>
        <v>0</v>
      </c>
    </row>
    <row r="4975" spans="1:4" s="97" customFormat="1" x14ac:dyDescent="0.2">
      <c r="A4975" s="130">
        <v>415000</v>
      </c>
      <c r="B4975" s="128" t="s">
        <v>50</v>
      </c>
      <c r="C4975" s="138">
        <f>SUM(C4976:C4976)</f>
        <v>34400000</v>
      </c>
      <c r="D4975" s="138">
        <f>SUM(D4976:D4976)</f>
        <v>0</v>
      </c>
    </row>
    <row r="4976" spans="1:4" s="97" customFormat="1" x14ac:dyDescent="0.2">
      <c r="A4976" s="141">
        <v>415200</v>
      </c>
      <c r="B4976" s="121" t="s">
        <v>66</v>
      </c>
      <c r="C4976" s="127">
        <v>34400000</v>
      </c>
      <c r="D4976" s="127">
        <v>0</v>
      </c>
    </row>
    <row r="4977" spans="1:4" s="97" customFormat="1" x14ac:dyDescent="0.2">
      <c r="A4977" s="130">
        <v>480000</v>
      </c>
      <c r="B4977" s="128" t="s">
        <v>149</v>
      </c>
      <c r="C4977" s="138">
        <f t="shared" ref="C4977" si="592">C4978+C4980</f>
        <v>24175000</v>
      </c>
      <c r="D4977" s="138">
        <f t="shared" ref="D4977" si="593">D4978+D4980</f>
        <v>0</v>
      </c>
    </row>
    <row r="4978" spans="1:4" s="97" customFormat="1" x14ac:dyDescent="0.2">
      <c r="A4978" s="130">
        <v>487000</v>
      </c>
      <c r="B4978" s="128" t="s">
        <v>203</v>
      </c>
      <c r="C4978" s="138">
        <f t="shared" ref="C4978" si="594">SUM(C4979)</f>
        <v>17250000</v>
      </c>
      <c r="D4978" s="138">
        <f>SUM(D4979)</f>
        <v>0</v>
      </c>
    </row>
    <row r="4979" spans="1:4" s="97" customFormat="1" x14ac:dyDescent="0.2">
      <c r="A4979" s="120">
        <v>487300</v>
      </c>
      <c r="B4979" s="149" t="s">
        <v>150</v>
      </c>
      <c r="C4979" s="127">
        <v>17250000</v>
      </c>
      <c r="D4979" s="127">
        <v>0</v>
      </c>
    </row>
    <row r="4980" spans="1:4" s="139" customFormat="1" x14ac:dyDescent="0.2">
      <c r="A4980" s="130">
        <v>488000</v>
      </c>
      <c r="B4980" s="128" t="s">
        <v>103</v>
      </c>
      <c r="C4980" s="138">
        <f t="shared" ref="C4980" si="595">C4981</f>
        <v>6925000</v>
      </c>
      <c r="D4980" s="138">
        <f>D4981</f>
        <v>0</v>
      </c>
    </row>
    <row r="4981" spans="1:4" s="97" customFormat="1" x14ac:dyDescent="0.2">
      <c r="A4981" s="120">
        <v>488100</v>
      </c>
      <c r="B4981" s="149" t="s">
        <v>103</v>
      </c>
      <c r="C4981" s="127">
        <v>6925000</v>
      </c>
      <c r="D4981" s="127">
        <v>0</v>
      </c>
    </row>
    <row r="4982" spans="1:4" s="97" customFormat="1" x14ac:dyDescent="0.2">
      <c r="A4982" s="130">
        <v>510000</v>
      </c>
      <c r="B4982" s="128" t="s">
        <v>153</v>
      </c>
      <c r="C4982" s="138">
        <f>C4983+0+0</f>
        <v>66700000</v>
      </c>
      <c r="D4982" s="138">
        <f>D4983+0+0</f>
        <v>0</v>
      </c>
    </row>
    <row r="4983" spans="1:4" s="97" customFormat="1" x14ac:dyDescent="0.2">
      <c r="A4983" s="130">
        <v>511000</v>
      </c>
      <c r="B4983" s="128" t="s">
        <v>154</v>
      </c>
      <c r="C4983" s="138">
        <f>SUM(C4984:C4987)</f>
        <v>66700000</v>
      </c>
      <c r="D4983" s="138">
        <f>SUM(D4984:D4987)</f>
        <v>0</v>
      </c>
    </row>
    <row r="4984" spans="1:4" s="97" customFormat="1" x14ac:dyDescent="0.2">
      <c r="A4984" s="120">
        <v>511100</v>
      </c>
      <c r="B4984" s="121" t="s">
        <v>155</v>
      </c>
      <c r="C4984" s="127">
        <v>51700000</v>
      </c>
      <c r="D4984" s="127">
        <v>0</v>
      </c>
    </row>
    <row r="4985" spans="1:4" s="97" customFormat="1" ht="46.5" x14ac:dyDescent="0.2">
      <c r="A4985" s="120">
        <v>511200</v>
      </c>
      <c r="B4985" s="121" t="s">
        <v>156</v>
      </c>
      <c r="C4985" s="127">
        <v>4200000</v>
      </c>
      <c r="D4985" s="127">
        <v>0</v>
      </c>
    </row>
    <row r="4986" spans="1:4" s="97" customFormat="1" x14ac:dyDescent="0.2">
      <c r="A4986" s="120">
        <v>511300</v>
      </c>
      <c r="B4986" s="121" t="s">
        <v>157</v>
      </c>
      <c r="C4986" s="127">
        <v>3100000</v>
      </c>
      <c r="D4986" s="127">
        <v>0</v>
      </c>
    </row>
    <row r="4987" spans="1:4" s="97" customFormat="1" x14ac:dyDescent="0.2">
      <c r="A4987" s="120">
        <v>511700</v>
      </c>
      <c r="B4987" s="121" t="s">
        <v>160</v>
      </c>
      <c r="C4987" s="127">
        <v>7700000</v>
      </c>
      <c r="D4987" s="127">
        <v>0</v>
      </c>
    </row>
    <row r="4988" spans="1:4" s="139" customFormat="1" x14ac:dyDescent="0.2">
      <c r="A4988" s="130">
        <v>630000</v>
      </c>
      <c r="B4988" s="128" t="s">
        <v>324</v>
      </c>
      <c r="C4988" s="138">
        <f>C4989+0</f>
        <v>1470000</v>
      </c>
      <c r="D4988" s="138">
        <f>D4989+0</f>
        <v>0</v>
      </c>
    </row>
    <row r="4989" spans="1:4" s="139" customFormat="1" x14ac:dyDescent="0.2">
      <c r="A4989" s="130">
        <v>631000</v>
      </c>
      <c r="B4989" s="128" t="s">
        <v>126</v>
      </c>
      <c r="C4989" s="138">
        <f>0+0+C4990</f>
        <v>1470000</v>
      </c>
      <c r="D4989" s="138">
        <f>0+0+D4990</f>
        <v>0</v>
      </c>
    </row>
    <row r="4990" spans="1:4" s="97" customFormat="1" x14ac:dyDescent="0.2">
      <c r="A4990" s="141">
        <v>631100</v>
      </c>
      <c r="B4990" s="121" t="s">
        <v>196</v>
      </c>
      <c r="C4990" s="127">
        <v>1470000</v>
      </c>
      <c r="D4990" s="127">
        <v>0</v>
      </c>
    </row>
    <row r="4991" spans="1:4" s="97" customFormat="1" x14ac:dyDescent="0.2">
      <c r="A4991" s="144"/>
      <c r="B4991" s="128" t="s">
        <v>494</v>
      </c>
      <c r="C4991" s="138">
        <f>C4974+C4977+C4982+0+C4988</f>
        <v>126745000</v>
      </c>
      <c r="D4991" s="138">
        <f>D4974+D4977+D4982+0+D4988</f>
        <v>0</v>
      </c>
    </row>
    <row r="4992" spans="1:4" s="97" customFormat="1" x14ac:dyDescent="0.2">
      <c r="A4992" s="142"/>
      <c r="B4992" s="133" t="s">
        <v>236</v>
      </c>
      <c r="C4992" s="140">
        <f>C4925+C4950+C4966+C4991</f>
        <v>1517528400</v>
      </c>
      <c r="D4992" s="140">
        <f>D4925+D4950+D4966+D4991</f>
        <v>165500000</v>
      </c>
    </row>
    <row r="4993" spans="1:4" s="97" customFormat="1" ht="20.25" customHeight="1" x14ac:dyDescent="0.2">
      <c r="A4993" s="108"/>
      <c r="B4993" s="109"/>
      <c r="C4993" s="110"/>
      <c r="D4993" s="110"/>
    </row>
    <row r="4994" spans="1:4" s="97" customFormat="1" ht="20.25" customHeight="1" x14ac:dyDescent="0.2">
      <c r="A4994" s="144"/>
      <c r="B4994" s="149"/>
      <c r="C4994" s="137"/>
      <c r="D4994" s="137"/>
    </row>
    <row r="4995" spans="1:4" x14ac:dyDescent="0.2">
      <c r="C4995" s="127"/>
    </row>
  </sheetData>
  <mergeCells count="1">
    <mergeCell ref="A1646:D1646"/>
  </mergeCells>
  <printOptions horizontalCentered="1" gridLines="1"/>
  <pageMargins left="0" right="0" top="0.39370078740157483" bottom="0" header="0" footer="0"/>
  <pageSetup paperSize="9" scale="41" firstPageNumber="9" fitToHeight="0" orientation="portrait" useFirstPageNumber="1" horizontalDpi="1200" verticalDpi="1200" r:id="rId1"/>
  <headerFooter>
    <oddFooter>&amp;C&amp;18&amp;P</oddFooter>
  </headerFooter>
  <rowBreaks count="126" manualBreakCount="126">
    <brk id="59" max="5" man="1"/>
    <brk id="107" max="5" man="1"/>
    <brk id="150" max="5" man="1"/>
    <brk id="183" max="5" man="1"/>
    <brk id="221" max="5" man="1"/>
    <brk id="260" max="16383" man="1"/>
    <brk id="328" max="5" man="1"/>
    <brk id="388" max="16383" man="1"/>
    <brk id="419" max="5" man="1"/>
    <brk id="468" max="5" man="1"/>
    <brk id="528" max="5" man="1"/>
    <brk id="591" max="5" man="1"/>
    <brk id="630" max="5" man="1"/>
    <brk id="669" max="5" man="1"/>
    <brk id="703" max="5" man="1"/>
    <brk id="746" max="5" man="1"/>
    <brk id="781" max="5" man="1"/>
    <brk id="841" max="16383" man="1"/>
    <brk id="879" max="5" man="1"/>
    <brk id="916" max="5" man="1"/>
    <brk id="973" max="5" man="1"/>
    <brk id="1030" max="5" man="1"/>
    <brk id="1073" max="5" man="1"/>
    <brk id="1097" max="5" man="1"/>
    <brk id="1137" max="5" man="1"/>
    <brk id="1175" max="5" man="1"/>
    <brk id="1210" max="5" man="1"/>
    <brk id="1245" max="5" man="1"/>
    <brk id="1282" max="5" man="1"/>
    <brk id="1320" max="5" man="1"/>
    <brk id="1355" max="5" man="1"/>
    <brk id="1390" max="5" man="1"/>
    <brk id="1438" max="5" man="1"/>
    <brk id="1476" max="5" man="1"/>
    <brk id="1514" max="5" man="1"/>
    <brk id="1546" max="5" man="1"/>
    <brk id="1578" max="16383" man="1"/>
    <brk id="1612" max="5" man="1"/>
    <brk id="1644" max="16383" man="1"/>
    <brk id="1680" max="5" man="1"/>
    <brk id="1716" max="5" man="1"/>
    <brk id="1747" max="5" man="1"/>
    <brk id="1780" max="5" man="1"/>
    <brk id="1810" max="5" man="1"/>
    <brk id="1848" max="5" man="1"/>
    <brk id="1880" max="5" man="1"/>
    <brk id="1916" max="5" man="1"/>
    <brk id="1943" max="5" man="1"/>
    <brk id="1980" max="5" man="1"/>
    <brk id="2012" max="5" man="1"/>
    <brk id="2049" max="5" man="1"/>
    <brk id="2082" max="5" man="1"/>
    <brk id="2116" max="5" man="1"/>
    <brk id="2161" max="5" man="1"/>
    <brk id="2210" max="5" man="1"/>
    <brk id="2256" max="16383" man="1"/>
    <brk id="2296" max="5" man="1"/>
    <brk id="2339" max="5" man="1"/>
    <brk id="2383" max="5" man="1"/>
    <brk id="2418" max="5" man="1"/>
    <brk id="2447" max="5" man="1"/>
    <brk id="2481" max="5" man="1"/>
    <brk id="2514" max="5" man="1"/>
    <brk id="2546" max="5" man="1"/>
    <brk id="2575" max="5" man="1"/>
    <brk id="2609" max="5" man="1"/>
    <brk id="2651" max="5" man="1"/>
    <brk id="2690" max="5" man="1"/>
    <brk id="2729" max="5" man="1"/>
    <brk id="2765" max="5" man="1"/>
    <brk id="2799" max="5" man="1"/>
    <brk id="2833" max="5" man="1"/>
    <brk id="2864" max="16383" man="1"/>
    <brk id="2897" max="5" man="1"/>
    <brk id="2931" max="5" man="1"/>
    <brk id="2970" max="5" man="1"/>
    <brk id="3001" max="5" man="1"/>
    <brk id="3037" max="5" man="1"/>
    <brk id="3072" max="5" man="1"/>
    <brk id="3106" max="5" man="1"/>
    <brk id="3143" max="5" man="1"/>
    <brk id="3183" max="5" man="1"/>
    <brk id="3218" max="5" man="1"/>
    <brk id="3252" max="5" man="1"/>
    <brk id="3288" max="5" man="1"/>
    <brk id="3320" max="5" man="1"/>
    <brk id="3352" max="5" man="1"/>
    <brk id="3385" max="5" man="1"/>
    <brk id="3418" max="5" man="1"/>
    <brk id="3448" max="5" man="1"/>
    <brk id="3480" max="5" man="1"/>
    <brk id="3514" max="5" man="1"/>
    <brk id="3564" max="5" man="1"/>
    <brk id="3599" max="5" man="1"/>
    <brk id="3634" max="16383" man="1"/>
    <brk id="3692" max="16383" man="1"/>
    <brk id="3755" max="5" man="1"/>
    <brk id="3811" max="5" man="1"/>
    <brk id="3860" max="5" man="1"/>
    <brk id="3895" max="5" man="1"/>
    <brk id="3930" max="5" man="1"/>
    <brk id="3966" max="5" man="1"/>
    <brk id="4000" max="5" man="1"/>
    <brk id="4044" max="5" man="1"/>
    <brk id="4081" max="5" man="1"/>
    <brk id="4130" max="5" man="1"/>
    <brk id="4164" max="16383" man="1"/>
    <brk id="4223" max="5" man="1"/>
    <brk id="4265" max="5" man="1"/>
    <brk id="4302" max="5" man="1"/>
    <brk id="4343" max="16383" man="1"/>
    <brk id="4384" max="16383" man="1"/>
    <brk id="4427" max="5" man="1"/>
    <brk id="4463" max="16383" man="1"/>
    <brk id="4511" max="5" man="1"/>
    <brk id="4553" max="16383" man="1"/>
    <brk id="4589" max="5" man="1"/>
    <brk id="4642" max="5" man="1"/>
    <brk id="4668" max="5" man="1"/>
    <brk id="4709" max="5" man="1"/>
    <brk id="4753" max="16383" man="1"/>
    <brk id="4797" max="5" man="1"/>
    <brk id="4838" max="5" man="1"/>
    <brk id="4876" max="5" man="1"/>
    <brk id="4926" max="16383" man="1"/>
    <brk id="496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F7" sqref="F7"/>
    </sheetView>
  </sheetViews>
  <sheetFormatPr defaultColWidth="9.140625" defaultRowHeight="26.25" x14ac:dyDescent="0.2"/>
  <cols>
    <col min="1" max="1" width="25.85546875" style="190" customWidth="1"/>
    <col min="2" max="2" width="129.140625" style="194" customWidth="1"/>
    <col min="3" max="3" width="35.85546875" style="239" customWidth="1"/>
    <col min="4" max="16384" width="9.140625" style="186"/>
  </cols>
  <sheetData>
    <row r="1" spans="1:3" s="184" customFormat="1" x14ac:dyDescent="0.2">
      <c r="A1" s="181"/>
      <c r="B1" s="182"/>
      <c r="C1" s="183"/>
    </row>
    <row r="2" spans="1:3" ht="127.5" x14ac:dyDescent="0.2">
      <c r="A2" s="185" t="s">
        <v>44</v>
      </c>
      <c r="B2" s="185" t="s">
        <v>47</v>
      </c>
      <c r="C2" s="185" t="s">
        <v>58</v>
      </c>
    </row>
    <row r="3" spans="1:3" s="189" customFormat="1" ht="18" customHeight="1" x14ac:dyDescent="0.2">
      <c r="A3" s="187">
        <v>1</v>
      </c>
      <c r="B3" s="188">
        <v>2</v>
      </c>
      <c r="C3" s="187">
        <v>3</v>
      </c>
    </row>
    <row r="4" spans="1:3" x14ac:dyDescent="0.2">
      <c r="B4" s="191"/>
      <c r="C4" s="192"/>
    </row>
    <row r="5" spans="1:3" x14ac:dyDescent="0.2">
      <c r="A5" s="193"/>
      <c r="C5" s="195"/>
    </row>
    <row r="6" spans="1:3" ht="53.25" customHeight="1" x14ac:dyDescent="0.2">
      <c r="A6" s="244" t="s">
        <v>748</v>
      </c>
      <c r="B6" s="244"/>
      <c r="C6" s="244"/>
    </row>
    <row r="7" spans="1:3" x14ac:dyDescent="0.2">
      <c r="B7" s="196" t="s">
        <v>2</v>
      </c>
      <c r="C7" s="195"/>
    </row>
    <row r="8" spans="1:3" s="184" customFormat="1" x14ac:dyDescent="0.2">
      <c r="A8" s="197"/>
      <c r="B8" s="198"/>
      <c r="C8" s="199"/>
    </row>
    <row r="9" spans="1:3" s="184" customFormat="1" x14ac:dyDescent="0.2">
      <c r="A9" s="200" t="s">
        <v>554</v>
      </c>
      <c r="B9" s="201"/>
      <c r="C9" s="199"/>
    </row>
    <row r="10" spans="1:3" s="184" customFormat="1" x14ac:dyDescent="0.2">
      <c r="A10" s="200" t="s">
        <v>243</v>
      </c>
      <c r="B10" s="201"/>
      <c r="C10" s="199"/>
    </row>
    <row r="11" spans="1:3" s="184" customFormat="1" x14ac:dyDescent="0.2">
      <c r="A11" s="200" t="s">
        <v>340</v>
      </c>
      <c r="B11" s="201"/>
      <c r="C11" s="199"/>
    </row>
    <row r="12" spans="1:3" s="184" customFormat="1" x14ac:dyDescent="0.2">
      <c r="A12" s="200" t="s">
        <v>555</v>
      </c>
      <c r="B12" s="201"/>
      <c r="C12" s="199"/>
    </row>
    <row r="13" spans="1:3" s="184" customFormat="1" x14ac:dyDescent="0.2">
      <c r="A13" s="200"/>
      <c r="B13" s="202"/>
      <c r="C13" s="203"/>
    </row>
    <row r="14" spans="1:3" s="206" customFormat="1" ht="25.5" x14ac:dyDescent="0.2">
      <c r="A14" s="204">
        <v>720000</v>
      </c>
      <c r="B14" s="205" t="s">
        <v>81</v>
      </c>
      <c r="C14" s="203">
        <f t="shared" ref="C14:C15" si="0">C15</f>
        <v>38000</v>
      </c>
    </row>
    <row r="15" spans="1:3" s="184" customFormat="1" x14ac:dyDescent="0.2">
      <c r="A15" s="207">
        <v>729000</v>
      </c>
      <c r="B15" s="208" t="s">
        <v>77</v>
      </c>
      <c r="C15" s="209">
        <f t="shared" si="0"/>
        <v>38000</v>
      </c>
    </row>
    <row r="16" spans="1:3" s="184" customFormat="1" x14ac:dyDescent="0.2">
      <c r="A16" s="210">
        <v>729100</v>
      </c>
      <c r="B16" s="211" t="s">
        <v>77</v>
      </c>
      <c r="C16" s="199">
        <v>38000</v>
      </c>
    </row>
    <row r="17" spans="1:3" s="206" customFormat="1" ht="51" x14ac:dyDescent="0.2">
      <c r="A17" s="204" t="s">
        <v>1</v>
      </c>
      <c r="B17" s="205" t="s">
        <v>749</v>
      </c>
      <c r="C17" s="203">
        <v>10400</v>
      </c>
    </row>
    <row r="18" spans="1:3" s="184" customFormat="1" x14ac:dyDescent="0.2">
      <c r="A18" s="212"/>
      <c r="B18" s="213" t="s">
        <v>747</v>
      </c>
      <c r="C18" s="214">
        <f>C14+C17</f>
        <v>48400</v>
      </c>
    </row>
    <row r="19" spans="1:3" s="184" customFormat="1" x14ac:dyDescent="0.2">
      <c r="A19" s="215"/>
      <c r="B19" s="198"/>
      <c r="C19" s="203"/>
    </row>
    <row r="20" spans="1:3" s="184" customFormat="1" x14ac:dyDescent="0.2">
      <c r="A20" s="197"/>
      <c r="B20" s="198"/>
      <c r="C20" s="199"/>
    </row>
    <row r="21" spans="1:3" s="184" customFormat="1" x14ac:dyDescent="0.2">
      <c r="A21" s="200" t="s">
        <v>558</v>
      </c>
      <c r="B21" s="201"/>
      <c r="C21" s="199"/>
    </row>
    <row r="22" spans="1:3" s="184" customFormat="1" x14ac:dyDescent="0.2">
      <c r="A22" s="200" t="s">
        <v>243</v>
      </c>
      <c r="B22" s="201"/>
      <c r="C22" s="199"/>
    </row>
    <row r="23" spans="1:3" s="184" customFormat="1" x14ac:dyDescent="0.2">
      <c r="A23" s="200" t="s">
        <v>343</v>
      </c>
      <c r="B23" s="201"/>
      <c r="C23" s="199"/>
    </row>
    <row r="24" spans="1:3" s="184" customFormat="1" x14ac:dyDescent="0.2">
      <c r="A24" s="200" t="s">
        <v>530</v>
      </c>
      <c r="B24" s="201"/>
      <c r="C24" s="199"/>
    </row>
    <row r="25" spans="1:3" s="184" customFormat="1" x14ac:dyDescent="0.2">
      <c r="A25" s="200"/>
      <c r="B25" s="202"/>
      <c r="C25" s="203"/>
    </row>
    <row r="26" spans="1:3" s="206" customFormat="1" ht="25.5" x14ac:dyDescent="0.2">
      <c r="A26" s="204">
        <v>720000</v>
      </c>
      <c r="B26" s="205" t="s">
        <v>81</v>
      </c>
      <c r="C26" s="203">
        <f t="shared" ref="C26:C27" si="1">+C27</f>
        <v>75000</v>
      </c>
    </row>
    <row r="27" spans="1:3" s="184" customFormat="1" x14ac:dyDescent="0.2">
      <c r="A27" s="207">
        <v>722000</v>
      </c>
      <c r="B27" s="216" t="s">
        <v>752</v>
      </c>
      <c r="C27" s="209">
        <f t="shared" si="1"/>
        <v>75000</v>
      </c>
    </row>
    <row r="28" spans="1:3" s="184" customFormat="1" x14ac:dyDescent="0.2">
      <c r="A28" s="210">
        <v>722500</v>
      </c>
      <c r="B28" s="211" t="s">
        <v>86</v>
      </c>
      <c r="C28" s="199">
        <v>75000</v>
      </c>
    </row>
    <row r="29" spans="1:3" s="184" customFormat="1" x14ac:dyDescent="0.2">
      <c r="A29" s="212"/>
      <c r="B29" s="213" t="s">
        <v>747</v>
      </c>
      <c r="C29" s="214">
        <f>+C26+0</f>
        <v>75000</v>
      </c>
    </row>
    <row r="30" spans="1:3" s="184" customFormat="1" x14ac:dyDescent="0.2">
      <c r="A30" s="215"/>
      <c r="B30" s="198"/>
      <c r="C30" s="203"/>
    </row>
    <row r="31" spans="1:3" s="184" customFormat="1" x14ac:dyDescent="0.2">
      <c r="A31" s="197"/>
      <c r="B31" s="198"/>
      <c r="C31" s="199"/>
    </row>
    <row r="32" spans="1:3" s="184" customFormat="1" x14ac:dyDescent="0.2">
      <c r="A32" s="200" t="s">
        <v>559</v>
      </c>
      <c r="B32" s="201"/>
      <c r="C32" s="199"/>
    </row>
    <row r="33" spans="1:3" s="184" customFormat="1" x14ac:dyDescent="0.2">
      <c r="A33" s="200" t="s">
        <v>243</v>
      </c>
      <c r="B33" s="201"/>
      <c r="C33" s="199"/>
    </row>
    <row r="34" spans="1:3" s="184" customFormat="1" x14ac:dyDescent="0.2">
      <c r="A34" s="200" t="s">
        <v>344</v>
      </c>
      <c r="B34" s="201"/>
      <c r="C34" s="199"/>
    </row>
    <row r="35" spans="1:3" s="184" customFormat="1" x14ac:dyDescent="0.2">
      <c r="A35" s="200" t="s">
        <v>530</v>
      </c>
      <c r="B35" s="201"/>
      <c r="C35" s="199"/>
    </row>
    <row r="36" spans="1:3" s="184" customFormat="1" x14ac:dyDescent="0.2">
      <c r="A36" s="200"/>
      <c r="B36" s="202"/>
      <c r="C36" s="203"/>
    </row>
    <row r="37" spans="1:3" s="206" customFormat="1" ht="25.5" x14ac:dyDescent="0.2">
      <c r="A37" s="204">
        <v>720000</v>
      </c>
      <c r="B37" s="205" t="s">
        <v>81</v>
      </c>
      <c r="C37" s="203">
        <f t="shared" ref="C37:C38" si="2">+C38</f>
        <v>4590000</v>
      </c>
    </row>
    <row r="38" spans="1:3" s="184" customFormat="1" x14ac:dyDescent="0.2">
      <c r="A38" s="207">
        <v>722000</v>
      </c>
      <c r="B38" s="216" t="s">
        <v>752</v>
      </c>
      <c r="C38" s="209">
        <f t="shared" si="2"/>
        <v>4590000</v>
      </c>
    </row>
    <row r="39" spans="1:3" s="184" customFormat="1" x14ac:dyDescent="0.2">
      <c r="A39" s="210">
        <v>722400</v>
      </c>
      <c r="B39" s="211" t="s">
        <v>750</v>
      </c>
      <c r="C39" s="199">
        <v>4590000</v>
      </c>
    </row>
    <row r="40" spans="1:3" s="206" customFormat="1" ht="51" x14ac:dyDescent="0.2">
      <c r="A40" s="204" t="s">
        <v>1</v>
      </c>
      <c r="B40" s="205" t="s">
        <v>749</v>
      </c>
      <c r="C40" s="203">
        <v>6624400</v>
      </c>
    </row>
    <row r="41" spans="1:3" s="184" customFormat="1" x14ac:dyDescent="0.2">
      <c r="A41" s="212"/>
      <c r="B41" s="213" t="s">
        <v>747</v>
      </c>
      <c r="C41" s="214">
        <f t="shared" ref="C41" si="3">+C37+C40</f>
        <v>11214400</v>
      </c>
    </row>
    <row r="42" spans="1:3" s="184" customFormat="1" x14ac:dyDescent="0.2">
      <c r="A42" s="215"/>
      <c r="B42" s="198"/>
      <c r="C42" s="203"/>
    </row>
    <row r="43" spans="1:3" s="184" customFormat="1" x14ac:dyDescent="0.2">
      <c r="A43" s="215"/>
      <c r="B43" s="198"/>
      <c r="C43" s="203"/>
    </row>
    <row r="44" spans="1:3" s="184" customFormat="1" x14ac:dyDescent="0.2">
      <c r="A44" s="200" t="s">
        <v>567</v>
      </c>
      <c r="B44" s="201"/>
      <c r="C44" s="199"/>
    </row>
    <row r="45" spans="1:3" s="184" customFormat="1" x14ac:dyDescent="0.2">
      <c r="A45" s="200" t="s">
        <v>246</v>
      </c>
      <c r="B45" s="201"/>
      <c r="C45" s="199"/>
    </row>
    <row r="46" spans="1:3" s="184" customFormat="1" x14ac:dyDescent="0.2">
      <c r="A46" s="200" t="s">
        <v>358</v>
      </c>
      <c r="B46" s="201"/>
      <c r="C46" s="199"/>
    </row>
    <row r="47" spans="1:3" s="184" customFormat="1" x14ac:dyDescent="0.2">
      <c r="A47" s="200" t="s">
        <v>568</v>
      </c>
      <c r="B47" s="201"/>
      <c r="C47" s="199"/>
    </row>
    <row r="48" spans="1:3" s="184" customFormat="1" x14ac:dyDescent="0.2">
      <c r="A48" s="200"/>
      <c r="B48" s="202"/>
      <c r="C48" s="203"/>
    </row>
    <row r="49" spans="1:3" s="206" customFormat="1" ht="25.5" x14ac:dyDescent="0.2">
      <c r="A49" s="204">
        <v>720000</v>
      </c>
      <c r="B49" s="205" t="s">
        <v>81</v>
      </c>
      <c r="C49" s="203">
        <f t="shared" ref="C49:C50" si="4">+C50</f>
        <v>750000</v>
      </c>
    </row>
    <row r="50" spans="1:3" s="184" customFormat="1" x14ac:dyDescent="0.2">
      <c r="A50" s="207">
        <v>722000</v>
      </c>
      <c r="B50" s="216" t="s">
        <v>752</v>
      </c>
      <c r="C50" s="209">
        <f t="shared" si="4"/>
        <v>750000</v>
      </c>
    </row>
    <row r="51" spans="1:3" s="184" customFormat="1" x14ac:dyDescent="0.2">
      <c r="A51" s="210">
        <v>722500</v>
      </c>
      <c r="B51" s="211" t="s">
        <v>86</v>
      </c>
      <c r="C51" s="199">
        <v>750000</v>
      </c>
    </row>
    <row r="52" spans="1:3" s="206" customFormat="1" ht="25.5" x14ac:dyDescent="0.2">
      <c r="A52" s="204">
        <v>810000</v>
      </c>
      <c r="B52" s="198" t="s">
        <v>753</v>
      </c>
      <c r="C52" s="203">
        <f>+C53+0</f>
        <v>211600</v>
      </c>
    </row>
    <row r="53" spans="1:3" s="184" customFormat="1" x14ac:dyDescent="0.2">
      <c r="A53" s="207">
        <v>811000</v>
      </c>
      <c r="B53" s="201" t="s">
        <v>137</v>
      </c>
      <c r="C53" s="209">
        <f>+C54+0</f>
        <v>211600</v>
      </c>
    </row>
    <row r="54" spans="1:3" s="184" customFormat="1" x14ac:dyDescent="0.2">
      <c r="A54" s="210">
        <v>811200</v>
      </c>
      <c r="B54" s="217" t="s">
        <v>139</v>
      </c>
      <c r="C54" s="199">
        <v>211600</v>
      </c>
    </row>
    <row r="55" spans="1:3" s="206" customFormat="1" ht="25.5" x14ac:dyDescent="0.2">
      <c r="A55" s="197">
        <v>930000</v>
      </c>
      <c r="B55" s="198" t="s">
        <v>754</v>
      </c>
      <c r="C55" s="203">
        <f t="shared" ref="C55:C56" si="5">C56</f>
        <v>10000</v>
      </c>
    </row>
    <row r="56" spans="1:3" s="184" customFormat="1" x14ac:dyDescent="0.2">
      <c r="A56" s="218">
        <v>931000</v>
      </c>
      <c r="B56" s="208" t="s">
        <v>755</v>
      </c>
      <c r="C56" s="209">
        <f t="shared" si="5"/>
        <v>10000</v>
      </c>
    </row>
    <row r="57" spans="1:3" s="184" customFormat="1" x14ac:dyDescent="0.2">
      <c r="A57" s="210">
        <v>931100</v>
      </c>
      <c r="B57" s="217" t="s">
        <v>189</v>
      </c>
      <c r="C57" s="199">
        <v>10000</v>
      </c>
    </row>
    <row r="58" spans="1:3" s="184" customFormat="1" ht="51" x14ac:dyDescent="0.2">
      <c r="A58" s="204" t="s">
        <v>1</v>
      </c>
      <c r="B58" s="205" t="s">
        <v>749</v>
      </c>
      <c r="C58" s="203">
        <v>1002300</v>
      </c>
    </row>
    <row r="59" spans="1:3" s="184" customFormat="1" x14ac:dyDescent="0.2">
      <c r="A59" s="212"/>
      <c r="B59" s="213" t="s">
        <v>747</v>
      </c>
      <c r="C59" s="214">
        <f>+C49+C52+C58+C55</f>
        <v>1973900</v>
      </c>
    </row>
    <row r="60" spans="1:3" s="184" customFormat="1" x14ac:dyDescent="0.2">
      <c r="A60" s="215"/>
      <c r="B60" s="219"/>
      <c r="C60" s="203"/>
    </row>
    <row r="61" spans="1:3" s="184" customFormat="1" x14ac:dyDescent="0.2">
      <c r="A61" s="197"/>
      <c r="B61" s="198"/>
      <c r="C61" s="199"/>
    </row>
    <row r="62" spans="1:3" s="184" customFormat="1" x14ac:dyDescent="0.2">
      <c r="A62" s="200" t="s">
        <v>575</v>
      </c>
      <c r="B62" s="201"/>
      <c r="C62" s="199"/>
    </row>
    <row r="63" spans="1:3" s="184" customFormat="1" x14ac:dyDescent="0.2">
      <c r="A63" s="200" t="s">
        <v>247</v>
      </c>
      <c r="B63" s="201"/>
      <c r="C63" s="199"/>
    </row>
    <row r="64" spans="1:3" s="184" customFormat="1" x14ac:dyDescent="0.2">
      <c r="A64" s="200" t="s">
        <v>337</v>
      </c>
      <c r="B64" s="201"/>
      <c r="C64" s="199"/>
    </row>
    <row r="65" spans="1:3" s="184" customFormat="1" x14ac:dyDescent="0.2">
      <c r="A65" s="200" t="s">
        <v>576</v>
      </c>
      <c r="B65" s="201"/>
      <c r="C65" s="199"/>
    </row>
    <row r="66" spans="1:3" s="184" customFormat="1" x14ac:dyDescent="0.2">
      <c r="A66" s="200"/>
      <c r="B66" s="202"/>
      <c r="C66" s="203"/>
    </row>
    <row r="67" spans="1:3" s="206" customFormat="1" ht="25.5" x14ac:dyDescent="0.2">
      <c r="A67" s="204">
        <v>720000</v>
      </c>
      <c r="B67" s="205" t="s">
        <v>81</v>
      </c>
      <c r="C67" s="203">
        <f>+C68+C72+C70</f>
        <v>1205000</v>
      </c>
    </row>
    <row r="68" spans="1:3" s="184" customFormat="1" ht="51" x14ac:dyDescent="0.2">
      <c r="A68" s="220">
        <v>721000</v>
      </c>
      <c r="B68" s="205" t="s">
        <v>75</v>
      </c>
      <c r="C68" s="209">
        <f t="shared" ref="C68" si="6">+C69</f>
        <v>985000</v>
      </c>
    </row>
    <row r="69" spans="1:3" s="184" customFormat="1" x14ac:dyDescent="0.2">
      <c r="A69" s="221">
        <v>721200</v>
      </c>
      <c r="B69" s="211" t="s">
        <v>82</v>
      </c>
      <c r="C69" s="199">
        <v>985000</v>
      </c>
    </row>
    <row r="70" spans="1:3" s="184" customFormat="1" x14ac:dyDescent="0.2">
      <c r="A70" s="207">
        <v>729000</v>
      </c>
      <c r="B70" s="208" t="s">
        <v>77</v>
      </c>
      <c r="C70" s="209">
        <f>C71</f>
        <v>15000</v>
      </c>
    </row>
    <row r="71" spans="1:3" s="184" customFormat="1" x14ac:dyDescent="0.2">
      <c r="A71" s="210">
        <v>729100</v>
      </c>
      <c r="B71" s="211" t="s">
        <v>77</v>
      </c>
      <c r="C71" s="199">
        <v>15000</v>
      </c>
    </row>
    <row r="72" spans="1:3" s="184" customFormat="1" x14ac:dyDescent="0.2">
      <c r="A72" s="207">
        <v>722000</v>
      </c>
      <c r="B72" s="216" t="s">
        <v>752</v>
      </c>
      <c r="C72" s="209">
        <f t="shared" ref="C72" si="7">+C73</f>
        <v>205000</v>
      </c>
    </row>
    <row r="73" spans="1:3" s="184" customFormat="1" x14ac:dyDescent="0.2">
      <c r="A73" s="210">
        <v>722500</v>
      </c>
      <c r="B73" s="211" t="s">
        <v>86</v>
      </c>
      <c r="C73" s="199">
        <v>205000</v>
      </c>
    </row>
    <row r="74" spans="1:3" s="206" customFormat="1" ht="51" x14ac:dyDescent="0.2">
      <c r="A74" s="204" t="s">
        <v>1</v>
      </c>
      <c r="B74" s="205" t="s">
        <v>749</v>
      </c>
      <c r="C74" s="203">
        <v>900000</v>
      </c>
    </row>
    <row r="75" spans="1:3" s="184" customFormat="1" x14ac:dyDescent="0.2">
      <c r="A75" s="187"/>
      <c r="B75" s="213" t="s">
        <v>747</v>
      </c>
      <c r="C75" s="214">
        <f t="shared" ref="C75" si="8">+C67+C74</f>
        <v>2105000</v>
      </c>
    </row>
    <row r="76" spans="1:3" s="184" customFormat="1" x14ac:dyDescent="0.2">
      <c r="A76" s="222"/>
      <c r="B76" s="198"/>
      <c r="C76" s="203"/>
    </row>
    <row r="77" spans="1:3" s="184" customFormat="1" x14ac:dyDescent="0.2">
      <c r="A77" s="197"/>
      <c r="B77" s="198"/>
      <c r="C77" s="199"/>
    </row>
    <row r="78" spans="1:3" s="184" customFormat="1" x14ac:dyDescent="0.2">
      <c r="A78" s="200" t="s">
        <v>583</v>
      </c>
      <c r="B78" s="201"/>
      <c r="C78" s="199"/>
    </row>
    <row r="79" spans="1:3" s="184" customFormat="1" x14ac:dyDescent="0.2">
      <c r="A79" s="200" t="s">
        <v>247</v>
      </c>
      <c r="B79" s="201"/>
      <c r="C79" s="199"/>
    </row>
    <row r="80" spans="1:3" s="184" customFormat="1" x14ac:dyDescent="0.2">
      <c r="A80" s="200" t="s">
        <v>342</v>
      </c>
      <c r="B80" s="201"/>
      <c r="C80" s="199"/>
    </row>
    <row r="81" spans="1:3" s="184" customFormat="1" x14ac:dyDescent="0.2">
      <c r="A81" s="200" t="s">
        <v>530</v>
      </c>
      <c r="B81" s="201"/>
      <c r="C81" s="199"/>
    </row>
    <row r="82" spans="1:3" s="184" customFormat="1" x14ac:dyDescent="0.2">
      <c r="A82" s="200"/>
      <c r="B82" s="202"/>
      <c r="C82" s="203"/>
    </row>
    <row r="83" spans="1:3" s="206" customFormat="1" ht="25.5" x14ac:dyDescent="0.2">
      <c r="A83" s="204">
        <v>720000</v>
      </c>
      <c r="B83" s="205" t="s">
        <v>81</v>
      </c>
      <c r="C83" s="203">
        <f t="shared" ref="C83:C84" si="9">+C84</f>
        <v>25300</v>
      </c>
    </row>
    <row r="84" spans="1:3" s="184" customFormat="1" x14ac:dyDescent="0.2">
      <c r="A84" s="207">
        <v>722000</v>
      </c>
      <c r="B84" s="216" t="s">
        <v>752</v>
      </c>
      <c r="C84" s="209">
        <f t="shared" si="9"/>
        <v>25300</v>
      </c>
    </row>
    <row r="85" spans="1:3" s="184" customFormat="1" x14ac:dyDescent="0.2">
      <c r="A85" s="210">
        <v>722500</v>
      </c>
      <c r="B85" s="211" t="s">
        <v>86</v>
      </c>
      <c r="C85" s="199">
        <v>25300</v>
      </c>
    </row>
    <row r="86" spans="1:3" s="206" customFormat="1" ht="51" x14ac:dyDescent="0.2">
      <c r="A86" s="204" t="s">
        <v>1</v>
      </c>
      <c r="B86" s="205" t="s">
        <v>749</v>
      </c>
      <c r="C86" s="203">
        <v>54700</v>
      </c>
    </row>
    <row r="87" spans="1:3" s="184" customFormat="1" x14ac:dyDescent="0.2">
      <c r="A87" s="212"/>
      <c r="B87" s="213" t="s">
        <v>747</v>
      </c>
      <c r="C87" s="214">
        <f t="shared" ref="C87" si="10">+C83+C86</f>
        <v>80000</v>
      </c>
    </row>
    <row r="88" spans="1:3" s="184" customFormat="1" x14ac:dyDescent="0.2">
      <c r="A88" s="215"/>
      <c r="B88" s="223"/>
      <c r="C88" s="203"/>
    </row>
    <row r="89" spans="1:3" s="184" customFormat="1" x14ac:dyDescent="0.2">
      <c r="A89" s="197"/>
      <c r="B89" s="198"/>
      <c r="C89" s="199"/>
    </row>
    <row r="90" spans="1:3" s="184" customFormat="1" x14ac:dyDescent="0.2">
      <c r="A90" s="200" t="s">
        <v>760</v>
      </c>
      <c r="B90" s="201"/>
      <c r="C90" s="199"/>
    </row>
    <row r="91" spans="1:3" s="184" customFormat="1" x14ac:dyDescent="0.2">
      <c r="A91" s="200" t="s">
        <v>247</v>
      </c>
      <c r="B91" s="201"/>
      <c r="C91" s="199"/>
    </row>
    <row r="92" spans="1:3" s="184" customFormat="1" x14ac:dyDescent="0.2">
      <c r="A92" s="200" t="s">
        <v>368</v>
      </c>
      <c r="B92" s="201"/>
      <c r="C92" s="199"/>
    </row>
    <row r="93" spans="1:3" s="184" customFormat="1" x14ac:dyDescent="0.2">
      <c r="A93" s="200" t="s">
        <v>586</v>
      </c>
      <c r="B93" s="201"/>
      <c r="C93" s="199"/>
    </row>
    <row r="94" spans="1:3" s="184" customFormat="1" x14ac:dyDescent="0.2">
      <c r="A94" s="200"/>
      <c r="B94" s="201"/>
      <c r="C94" s="199"/>
    </row>
    <row r="95" spans="1:3" s="206" customFormat="1" ht="25.5" x14ac:dyDescent="0.2">
      <c r="A95" s="204">
        <v>720000</v>
      </c>
      <c r="B95" s="205" t="s">
        <v>81</v>
      </c>
      <c r="C95" s="203">
        <f>C96+0+0</f>
        <v>1393800</v>
      </c>
    </row>
    <row r="96" spans="1:3" s="224" customFormat="1" ht="25.5" x14ac:dyDescent="0.2">
      <c r="A96" s="207">
        <v>722000</v>
      </c>
      <c r="B96" s="216" t="s">
        <v>752</v>
      </c>
      <c r="C96" s="209">
        <f t="shared" ref="C96" si="11">SUM(C97:C97)</f>
        <v>1393800</v>
      </c>
    </row>
    <row r="97" spans="1:3" s="184" customFormat="1" x14ac:dyDescent="0.2">
      <c r="A97" s="210">
        <v>722500</v>
      </c>
      <c r="B97" s="211" t="s">
        <v>86</v>
      </c>
      <c r="C97" s="199">
        <v>1393800</v>
      </c>
    </row>
    <row r="98" spans="1:3" s="206" customFormat="1" ht="51" x14ac:dyDescent="0.2">
      <c r="A98" s="204" t="s">
        <v>1</v>
      </c>
      <c r="B98" s="205" t="s">
        <v>749</v>
      </c>
      <c r="C98" s="203">
        <v>350000</v>
      </c>
    </row>
    <row r="99" spans="1:3" s="206" customFormat="1" ht="25.5" x14ac:dyDescent="0.2">
      <c r="A99" s="212"/>
      <c r="B99" s="213" t="s">
        <v>747</v>
      </c>
      <c r="C99" s="225">
        <f>C95+0+0+C98+0</f>
        <v>1743800</v>
      </c>
    </row>
    <row r="100" spans="1:3" s="184" customFormat="1" x14ac:dyDescent="0.2">
      <c r="A100" s="200"/>
      <c r="B100" s="201"/>
      <c r="C100" s="199"/>
    </row>
    <row r="101" spans="1:3" s="184" customFormat="1" x14ac:dyDescent="0.2">
      <c r="A101" s="200"/>
      <c r="B101" s="201"/>
      <c r="C101" s="199"/>
    </row>
    <row r="102" spans="1:3" s="184" customFormat="1" x14ac:dyDescent="0.2">
      <c r="A102" s="200" t="s">
        <v>587</v>
      </c>
      <c r="B102" s="201"/>
      <c r="C102" s="199"/>
    </row>
    <row r="103" spans="1:3" s="184" customFormat="1" x14ac:dyDescent="0.2">
      <c r="A103" s="200" t="s">
        <v>247</v>
      </c>
      <c r="B103" s="201"/>
      <c r="C103" s="199"/>
    </row>
    <row r="104" spans="1:3" s="184" customFormat="1" x14ac:dyDescent="0.2">
      <c r="A104" s="200" t="s">
        <v>369</v>
      </c>
      <c r="B104" s="201"/>
      <c r="C104" s="199"/>
    </row>
    <row r="105" spans="1:3" s="184" customFormat="1" x14ac:dyDescent="0.2">
      <c r="A105" s="200" t="s">
        <v>588</v>
      </c>
      <c r="B105" s="201"/>
      <c r="C105" s="199"/>
    </row>
    <row r="106" spans="1:3" s="184" customFormat="1" x14ac:dyDescent="0.2">
      <c r="A106" s="200"/>
      <c r="B106" s="202"/>
      <c r="C106" s="203"/>
    </row>
    <row r="107" spans="1:3" s="206" customFormat="1" ht="25.5" x14ac:dyDescent="0.2">
      <c r="A107" s="204">
        <v>720000</v>
      </c>
      <c r="B107" s="205" t="s">
        <v>81</v>
      </c>
      <c r="C107" s="203">
        <f t="shared" ref="C107:C108" si="12">+C108</f>
        <v>1055000</v>
      </c>
    </row>
    <row r="108" spans="1:3" s="184" customFormat="1" x14ac:dyDescent="0.2">
      <c r="A108" s="207">
        <v>722000</v>
      </c>
      <c r="B108" s="216" t="s">
        <v>752</v>
      </c>
      <c r="C108" s="209">
        <f t="shared" si="12"/>
        <v>1055000</v>
      </c>
    </row>
    <row r="109" spans="1:3" s="184" customFormat="1" x14ac:dyDescent="0.2">
      <c r="A109" s="210">
        <v>722500</v>
      </c>
      <c r="B109" s="211" t="s">
        <v>86</v>
      </c>
      <c r="C109" s="199">
        <v>1055000</v>
      </c>
    </row>
    <row r="110" spans="1:3" s="206" customFormat="1" ht="51" x14ac:dyDescent="0.2">
      <c r="A110" s="204" t="s">
        <v>1</v>
      </c>
      <c r="B110" s="205" t="s">
        <v>749</v>
      </c>
      <c r="C110" s="203">
        <v>900000</v>
      </c>
    </row>
    <row r="111" spans="1:3" s="184" customFormat="1" x14ac:dyDescent="0.2">
      <c r="A111" s="212"/>
      <c r="B111" s="213" t="s">
        <v>747</v>
      </c>
      <c r="C111" s="214">
        <f t="shared" ref="C111" si="13">+C107+C110</f>
        <v>1955000</v>
      </c>
    </row>
    <row r="112" spans="1:3" s="184" customFormat="1" x14ac:dyDescent="0.2">
      <c r="A112" s="215"/>
      <c r="B112" s="198"/>
      <c r="C112" s="203"/>
    </row>
    <row r="113" spans="1:3" s="184" customFormat="1" x14ac:dyDescent="0.2">
      <c r="A113" s="215"/>
      <c r="B113" s="198"/>
      <c r="C113" s="203"/>
    </row>
    <row r="114" spans="1:3" s="184" customFormat="1" x14ac:dyDescent="0.2">
      <c r="A114" s="200" t="s">
        <v>593</v>
      </c>
      <c r="B114" s="201"/>
      <c r="C114" s="203"/>
    </row>
    <row r="115" spans="1:3" s="184" customFormat="1" x14ac:dyDescent="0.2">
      <c r="A115" s="200" t="s">
        <v>248</v>
      </c>
      <c r="B115" s="201"/>
      <c r="C115" s="203"/>
    </row>
    <row r="116" spans="1:3" s="184" customFormat="1" x14ac:dyDescent="0.2">
      <c r="A116" s="200" t="s">
        <v>340</v>
      </c>
      <c r="B116" s="201"/>
      <c r="C116" s="203"/>
    </row>
    <row r="117" spans="1:3" s="184" customFormat="1" x14ac:dyDescent="0.2">
      <c r="A117" s="200" t="s">
        <v>530</v>
      </c>
      <c r="B117" s="201"/>
      <c r="C117" s="203"/>
    </row>
    <row r="118" spans="1:3" s="184" customFormat="1" x14ac:dyDescent="0.2">
      <c r="A118" s="200"/>
      <c r="B118" s="202"/>
      <c r="C118" s="203"/>
    </row>
    <row r="119" spans="1:3" s="206" customFormat="1" ht="25.5" x14ac:dyDescent="0.2">
      <c r="A119" s="204">
        <v>720000</v>
      </c>
      <c r="B119" s="205" t="s">
        <v>81</v>
      </c>
      <c r="C119" s="203">
        <f t="shared" ref="C119:C120" si="14">C120</f>
        <v>60000</v>
      </c>
    </row>
    <row r="120" spans="1:3" s="224" customFormat="1" ht="25.5" x14ac:dyDescent="0.2">
      <c r="A120" s="207">
        <v>723000</v>
      </c>
      <c r="B120" s="216" t="s">
        <v>202</v>
      </c>
      <c r="C120" s="209">
        <f t="shared" si="14"/>
        <v>60000</v>
      </c>
    </row>
    <row r="121" spans="1:3" s="184" customFormat="1" x14ac:dyDescent="0.2">
      <c r="A121" s="210">
        <v>723100</v>
      </c>
      <c r="B121" s="211" t="s">
        <v>202</v>
      </c>
      <c r="C121" s="199">
        <v>60000</v>
      </c>
    </row>
    <row r="122" spans="1:3" s="226" customFormat="1" x14ac:dyDescent="0.2">
      <c r="A122" s="212"/>
      <c r="B122" s="213" t="s">
        <v>747</v>
      </c>
      <c r="C122" s="214">
        <f>C119</f>
        <v>60000</v>
      </c>
    </row>
    <row r="123" spans="1:3" s="184" customFormat="1" x14ac:dyDescent="0.2">
      <c r="A123" s="215"/>
      <c r="B123" s="198"/>
      <c r="C123" s="203"/>
    </row>
    <row r="124" spans="1:3" s="184" customFormat="1" x14ac:dyDescent="0.2">
      <c r="A124" s="197"/>
      <c r="B124" s="198"/>
      <c r="C124" s="199"/>
    </row>
    <row r="125" spans="1:3" s="184" customFormat="1" x14ac:dyDescent="0.2">
      <c r="A125" s="200" t="s">
        <v>732</v>
      </c>
      <c r="B125" s="201"/>
      <c r="C125" s="199"/>
    </row>
    <row r="126" spans="1:3" s="184" customFormat="1" x14ac:dyDescent="0.2">
      <c r="A126" s="200" t="s">
        <v>248</v>
      </c>
      <c r="B126" s="201"/>
      <c r="C126" s="199"/>
    </row>
    <row r="127" spans="1:3" s="184" customFormat="1" x14ac:dyDescent="0.2">
      <c r="A127" s="200" t="s">
        <v>346</v>
      </c>
      <c r="B127" s="201"/>
      <c r="C127" s="199"/>
    </row>
    <row r="128" spans="1:3" s="184" customFormat="1" x14ac:dyDescent="0.2">
      <c r="A128" s="200" t="s">
        <v>733</v>
      </c>
      <c r="B128" s="201"/>
      <c r="C128" s="199"/>
    </row>
    <row r="129" spans="1:3" s="184" customFormat="1" x14ac:dyDescent="0.2">
      <c r="A129" s="200"/>
      <c r="B129" s="202"/>
      <c r="C129" s="203"/>
    </row>
    <row r="130" spans="1:3" s="206" customFormat="1" ht="25.5" x14ac:dyDescent="0.2">
      <c r="A130" s="204">
        <v>710000</v>
      </c>
      <c r="B130" s="205" t="s">
        <v>79</v>
      </c>
      <c r="C130" s="203">
        <f t="shared" ref="C130:C131" si="15">+C131</f>
        <v>165500000</v>
      </c>
    </row>
    <row r="131" spans="1:3" s="184" customFormat="1" x14ac:dyDescent="0.2">
      <c r="A131" s="207">
        <v>717000</v>
      </c>
      <c r="B131" s="216" t="s">
        <v>61</v>
      </c>
      <c r="C131" s="209">
        <f t="shared" si="15"/>
        <v>165500000</v>
      </c>
    </row>
    <row r="132" spans="1:3" s="184" customFormat="1" x14ac:dyDescent="0.2">
      <c r="A132" s="210">
        <v>717100</v>
      </c>
      <c r="B132" s="211" t="s">
        <v>751</v>
      </c>
      <c r="C132" s="199">
        <v>165500000</v>
      </c>
    </row>
    <row r="133" spans="1:3" s="184" customFormat="1" x14ac:dyDescent="0.2">
      <c r="A133" s="212"/>
      <c r="B133" s="213" t="s">
        <v>747</v>
      </c>
      <c r="C133" s="214">
        <f t="shared" ref="C133" si="16">+C130</f>
        <v>165500000</v>
      </c>
    </row>
    <row r="134" spans="1:3" s="184" customFormat="1" x14ac:dyDescent="0.2">
      <c r="A134" s="215"/>
      <c r="B134" s="198"/>
      <c r="C134" s="203"/>
    </row>
    <row r="135" spans="1:3" s="184" customFormat="1" x14ac:dyDescent="0.2">
      <c r="A135" s="215"/>
      <c r="B135" s="198"/>
      <c r="C135" s="203"/>
    </row>
    <row r="136" spans="1:3" s="184" customFormat="1" x14ac:dyDescent="0.2">
      <c r="A136" s="200" t="s">
        <v>613</v>
      </c>
      <c r="B136" s="201"/>
      <c r="C136" s="199"/>
    </row>
    <row r="137" spans="1:3" s="184" customFormat="1" x14ac:dyDescent="0.2">
      <c r="A137" s="200" t="s">
        <v>249</v>
      </c>
      <c r="B137" s="201"/>
      <c r="C137" s="199"/>
    </row>
    <row r="138" spans="1:3" s="184" customFormat="1" x14ac:dyDescent="0.2">
      <c r="A138" s="200" t="s">
        <v>381</v>
      </c>
      <c r="B138" s="201"/>
      <c r="C138" s="199"/>
    </row>
    <row r="139" spans="1:3" s="184" customFormat="1" x14ac:dyDescent="0.2">
      <c r="A139" s="200" t="s">
        <v>530</v>
      </c>
      <c r="B139" s="201"/>
      <c r="C139" s="199"/>
    </row>
    <row r="140" spans="1:3" s="184" customFormat="1" x14ac:dyDescent="0.2">
      <c r="A140" s="200"/>
      <c r="B140" s="202"/>
      <c r="C140" s="203"/>
    </row>
    <row r="141" spans="1:3" s="206" customFormat="1" ht="25.5" x14ac:dyDescent="0.2">
      <c r="A141" s="197">
        <v>930000</v>
      </c>
      <c r="B141" s="227" t="s">
        <v>756</v>
      </c>
      <c r="C141" s="203">
        <f t="shared" ref="C141:C142" si="17">C142</f>
        <v>37900</v>
      </c>
    </row>
    <row r="142" spans="1:3" s="184" customFormat="1" x14ac:dyDescent="0.2">
      <c r="A142" s="218">
        <v>931000</v>
      </c>
      <c r="B142" s="240" t="s">
        <v>755</v>
      </c>
      <c r="C142" s="228">
        <f t="shared" si="17"/>
        <v>37900</v>
      </c>
    </row>
    <row r="143" spans="1:3" s="184" customFormat="1" x14ac:dyDescent="0.2">
      <c r="A143" s="221">
        <v>931200</v>
      </c>
      <c r="B143" s="211" t="s">
        <v>190</v>
      </c>
      <c r="C143" s="199">
        <v>37900</v>
      </c>
    </row>
    <row r="144" spans="1:3" s="184" customFormat="1" ht="51" x14ac:dyDescent="0.2">
      <c r="A144" s="204" t="s">
        <v>1</v>
      </c>
      <c r="B144" s="205" t="s">
        <v>749</v>
      </c>
      <c r="C144" s="203">
        <v>8100</v>
      </c>
    </row>
    <row r="145" spans="1:3" s="184" customFormat="1" x14ac:dyDescent="0.2">
      <c r="A145" s="212"/>
      <c r="B145" s="213" t="s">
        <v>747</v>
      </c>
      <c r="C145" s="214">
        <f t="shared" ref="C145" si="18">C141+C144</f>
        <v>46000</v>
      </c>
    </row>
    <row r="146" spans="1:3" s="184" customFormat="1" x14ac:dyDescent="0.2">
      <c r="A146" s="215"/>
      <c r="B146" s="198"/>
      <c r="C146" s="203"/>
    </row>
    <row r="147" spans="1:3" s="184" customFormat="1" x14ac:dyDescent="0.2">
      <c r="A147" s="197"/>
      <c r="B147" s="198"/>
      <c r="C147" s="199"/>
    </row>
    <row r="148" spans="1:3" s="184" customFormat="1" x14ac:dyDescent="0.2">
      <c r="A148" s="200" t="s">
        <v>614</v>
      </c>
      <c r="B148" s="201"/>
      <c r="C148" s="199"/>
    </row>
    <row r="149" spans="1:3" s="184" customFormat="1" x14ac:dyDescent="0.2">
      <c r="A149" s="200" t="s">
        <v>249</v>
      </c>
      <c r="B149" s="201"/>
      <c r="C149" s="199"/>
    </row>
    <row r="150" spans="1:3" s="184" customFormat="1" x14ac:dyDescent="0.2">
      <c r="A150" s="200" t="s">
        <v>382</v>
      </c>
      <c r="B150" s="201"/>
      <c r="C150" s="199"/>
    </row>
    <row r="151" spans="1:3" s="184" customFormat="1" x14ac:dyDescent="0.2">
      <c r="A151" s="200" t="s">
        <v>530</v>
      </c>
      <c r="B151" s="201"/>
      <c r="C151" s="199"/>
    </row>
    <row r="152" spans="1:3" s="184" customFormat="1" x14ac:dyDescent="0.2">
      <c r="A152" s="200"/>
      <c r="B152" s="202"/>
      <c r="C152" s="203"/>
    </row>
    <row r="153" spans="1:3" s="206" customFormat="1" ht="25.5" x14ac:dyDescent="0.2">
      <c r="A153" s="197">
        <v>930000</v>
      </c>
      <c r="B153" s="227" t="s">
        <v>756</v>
      </c>
      <c r="C153" s="203">
        <f t="shared" ref="C153:C154" si="19">+C154</f>
        <v>40000</v>
      </c>
    </row>
    <row r="154" spans="1:3" s="184" customFormat="1" x14ac:dyDescent="0.2">
      <c r="A154" s="218">
        <v>931000</v>
      </c>
      <c r="B154" s="240" t="s">
        <v>755</v>
      </c>
      <c r="C154" s="209">
        <f t="shared" si="19"/>
        <v>40000</v>
      </c>
    </row>
    <row r="155" spans="1:3" s="184" customFormat="1" x14ac:dyDescent="0.2">
      <c r="A155" s="221">
        <v>931200</v>
      </c>
      <c r="B155" s="211" t="s">
        <v>190</v>
      </c>
      <c r="C155" s="199">
        <v>40000</v>
      </c>
    </row>
    <row r="156" spans="1:3" s="206" customFormat="1" ht="51" x14ac:dyDescent="0.2">
      <c r="A156" s="204" t="s">
        <v>1</v>
      </c>
      <c r="B156" s="205" t="s">
        <v>749</v>
      </c>
      <c r="C156" s="203">
        <v>50000</v>
      </c>
    </row>
    <row r="157" spans="1:3" s="184" customFormat="1" x14ac:dyDescent="0.2">
      <c r="A157" s="212"/>
      <c r="B157" s="213" t="s">
        <v>747</v>
      </c>
      <c r="C157" s="214">
        <f t="shared" ref="C157" si="20">+C153+C156</f>
        <v>90000</v>
      </c>
    </row>
    <row r="158" spans="1:3" s="184" customFormat="1" x14ac:dyDescent="0.2">
      <c r="A158" s="215"/>
      <c r="B158" s="198"/>
      <c r="C158" s="203"/>
    </row>
    <row r="159" spans="1:3" s="184" customFormat="1" x14ac:dyDescent="0.2">
      <c r="A159" s="197"/>
      <c r="B159" s="198"/>
      <c r="C159" s="199"/>
    </row>
    <row r="160" spans="1:3" s="184" customFormat="1" x14ac:dyDescent="0.2">
      <c r="A160" s="200" t="s">
        <v>615</v>
      </c>
      <c r="B160" s="201"/>
      <c r="C160" s="199"/>
    </row>
    <row r="161" spans="1:3" s="184" customFormat="1" x14ac:dyDescent="0.2">
      <c r="A161" s="200" t="s">
        <v>249</v>
      </c>
      <c r="B161" s="201"/>
      <c r="C161" s="199"/>
    </row>
    <row r="162" spans="1:3" s="184" customFormat="1" x14ac:dyDescent="0.2">
      <c r="A162" s="200" t="s">
        <v>383</v>
      </c>
      <c r="B162" s="201"/>
      <c r="C162" s="199"/>
    </row>
    <row r="163" spans="1:3" s="184" customFormat="1" x14ac:dyDescent="0.2">
      <c r="A163" s="200" t="s">
        <v>530</v>
      </c>
      <c r="B163" s="201"/>
      <c r="C163" s="199"/>
    </row>
    <row r="164" spans="1:3" s="184" customFormat="1" x14ac:dyDescent="0.2">
      <c r="A164" s="200"/>
      <c r="B164" s="202"/>
      <c r="C164" s="203"/>
    </row>
    <row r="165" spans="1:3" s="206" customFormat="1" ht="25.5" x14ac:dyDescent="0.2">
      <c r="A165" s="197">
        <v>930000</v>
      </c>
      <c r="B165" s="227" t="s">
        <v>756</v>
      </c>
      <c r="C165" s="203">
        <f t="shared" ref="C165:C166" si="21">C166</f>
        <v>5000</v>
      </c>
    </row>
    <row r="166" spans="1:3" s="224" customFormat="1" ht="25.5" x14ac:dyDescent="0.2">
      <c r="A166" s="218">
        <v>931000</v>
      </c>
      <c r="B166" s="240" t="s">
        <v>755</v>
      </c>
      <c r="C166" s="209">
        <f t="shared" si="21"/>
        <v>5000</v>
      </c>
    </row>
    <row r="167" spans="1:3" s="184" customFormat="1" x14ac:dyDescent="0.2">
      <c r="A167" s="221">
        <v>931200</v>
      </c>
      <c r="B167" s="211" t="s">
        <v>190</v>
      </c>
      <c r="C167" s="199">
        <v>5000</v>
      </c>
    </row>
    <row r="168" spans="1:3" s="206" customFormat="1" ht="51" x14ac:dyDescent="0.2">
      <c r="A168" s="204" t="s">
        <v>1</v>
      </c>
      <c r="B168" s="205" t="s">
        <v>749</v>
      </c>
      <c r="C168" s="203">
        <v>400</v>
      </c>
    </row>
    <row r="169" spans="1:3" s="184" customFormat="1" x14ac:dyDescent="0.2">
      <c r="A169" s="212"/>
      <c r="B169" s="213" t="s">
        <v>747</v>
      </c>
      <c r="C169" s="214">
        <f t="shared" ref="C169" si="22">C168+C165</f>
        <v>5400</v>
      </c>
    </row>
    <row r="170" spans="1:3" s="184" customFormat="1" x14ac:dyDescent="0.2">
      <c r="A170" s="229"/>
      <c r="B170" s="198"/>
      <c r="C170" s="203"/>
    </row>
    <row r="171" spans="1:3" s="184" customFormat="1" x14ac:dyDescent="0.2">
      <c r="A171" s="197"/>
      <c r="B171" s="198"/>
      <c r="C171" s="199"/>
    </row>
    <row r="172" spans="1:3" s="184" customFormat="1" x14ac:dyDescent="0.2">
      <c r="A172" s="200" t="s">
        <v>616</v>
      </c>
      <c r="B172" s="201"/>
      <c r="C172" s="199"/>
    </row>
    <row r="173" spans="1:3" s="184" customFormat="1" x14ac:dyDescent="0.2">
      <c r="A173" s="200" t="s">
        <v>249</v>
      </c>
      <c r="B173" s="201"/>
      <c r="C173" s="199"/>
    </row>
    <row r="174" spans="1:3" s="184" customFormat="1" x14ac:dyDescent="0.2">
      <c r="A174" s="200" t="s">
        <v>384</v>
      </c>
      <c r="B174" s="201"/>
      <c r="C174" s="199"/>
    </row>
    <row r="175" spans="1:3" s="184" customFormat="1" x14ac:dyDescent="0.2">
      <c r="A175" s="200" t="s">
        <v>530</v>
      </c>
      <c r="B175" s="201"/>
      <c r="C175" s="199"/>
    </row>
    <row r="176" spans="1:3" s="184" customFormat="1" x14ac:dyDescent="0.2">
      <c r="A176" s="200"/>
      <c r="B176" s="202"/>
      <c r="C176" s="199"/>
    </row>
    <row r="177" spans="1:3" s="206" customFormat="1" ht="25.5" x14ac:dyDescent="0.2">
      <c r="A177" s="197">
        <v>930000</v>
      </c>
      <c r="B177" s="227" t="s">
        <v>756</v>
      </c>
      <c r="C177" s="203">
        <f t="shared" ref="C177:C178" si="23">C178</f>
        <v>10000</v>
      </c>
    </row>
    <row r="178" spans="1:3" s="224" customFormat="1" ht="25.5" x14ac:dyDescent="0.2">
      <c r="A178" s="218">
        <v>931000</v>
      </c>
      <c r="B178" s="240" t="s">
        <v>755</v>
      </c>
      <c r="C178" s="209">
        <f t="shared" si="23"/>
        <v>10000</v>
      </c>
    </row>
    <row r="179" spans="1:3" s="184" customFormat="1" x14ac:dyDescent="0.2">
      <c r="A179" s="221">
        <v>931200</v>
      </c>
      <c r="B179" s="211" t="s">
        <v>190</v>
      </c>
      <c r="C179" s="199">
        <v>10000</v>
      </c>
    </row>
    <row r="180" spans="1:3" s="230" customFormat="1" ht="25.5" x14ac:dyDescent="0.2">
      <c r="A180" s="212"/>
      <c r="B180" s="213" t="s">
        <v>747</v>
      </c>
      <c r="C180" s="214">
        <f t="shared" ref="C180" si="24">C177</f>
        <v>10000</v>
      </c>
    </row>
    <row r="181" spans="1:3" s="184" customFormat="1" x14ac:dyDescent="0.2">
      <c r="A181" s="215"/>
      <c r="B181" s="198"/>
      <c r="C181" s="199"/>
    </row>
    <row r="182" spans="1:3" s="184" customFormat="1" x14ac:dyDescent="0.2">
      <c r="A182" s="197"/>
      <c r="B182" s="198"/>
      <c r="C182" s="199"/>
    </row>
    <row r="183" spans="1:3" s="184" customFormat="1" x14ac:dyDescent="0.2">
      <c r="A183" s="200" t="s">
        <v>617</v>
      </c>
      <c r="B183" s="201"/>
      <c r="C183" s="199"/>
    </row>
    <row r="184" spans="1:3" s="184" customFormat="1" x14ac:dyDescent="0.2">
      <c r="A184" s="200" t="s">
        <v>249</v>
      </c>
      <c r="B184" s="201"/>
      <c r="C184" s="199"/>
    </row>
    <row r="185" spans="1:3" s="184" customFormat="1" x14ac:dyDescent="0.2">
      <c r="A185" s="200" t="s">
        <v>385</v>
      </c>
      <c r="B185" s="201"/>
      <c r="C185" s="199"/>
    </row>
    <row r="186" spans="1:3" s="184" customFormat="1" x14ac:dyDescent="0.2">
      <c r="A186" s="200" t="s">
        <v>530</v>
      </c>
      <c r="B186" s="201"/>
      <c r="C186" s="199"/>
    </row>
    <row r="187" spans="1:3" s="184" customFormat="1" x14ac:dyDescent="0.2">
      <c r="A187" s="200"/>
      <c r="B187" s="202"/>
      <c r="C187" s="203"/>
    </row>
    <row r="188" spans="1:3" s="206" customFormat="1" ht="25.5" x14ac:dyDescent="0.2">
      <c r="A188" s="197">
        <v>930000</v>
      </c>
      <c r="B188" s="227" t="s">
        <v>756</v>
      </c>
      <c r="C188" s="203">
        <f t="shared" ref="C188:C189" si="25">C189</f>
        <v>5000</v>
      </c>
    </row>
    <row r="189" spans="1:3" s="224" customFormat="1" ht="25.5" x14ac:dyDescent="0.2">
      <c r="A189" s="218">
        <v>931000</v>
      </c>
      <c r="B189" s="240" t="s">
        <v>755</v>
      </c>
      <c r="C189" s="209">
        <f t="shared" si="25"/>
        <v>5000</v>
      </c>
    </row>
    <row r="190" spans="1:3" s="184" customFormat="1" x14ac:dyDescent="0.2">
      <c r="A190" s="231">
        <v>931200</v>
      </c>
      <c r="B190" s="232" t="s">
        <v>190</v>
      </c>
      <c r="C190" s="199">
        <v>5000</v>
      </c>
    </row>
    <row r="191" spans="1:3" s="206" customFormat="1" ht="51" x14ac:dyDescent="0.2">
      <c r="A191" s="204" t="s">
        <v>1</v>
      </c>
      <c r="B191" s="205" t="s">
        <v>749</v>
      </c>
      <c r="C191" s="203">
        <v>5000</v>
      </c>
    </row>
    <row r="192" spans="1:3" s="184" customFormat="1" x14ac:dyDescent="0.2">
      <c r="A192" s="212"/>
      <c r="B192" s="213" t="s">
        <v>747</v>
      </c>
      <c r="C192" s="214">
        <f>C188+C191</f>
        <v>10000</v>
      </c>
    </row>
    <row r="193" spans="1:3" s="184" customFormat="1" x14ac:dyDescent="0.2">
      <c r="A193" s="215"/>
      <c r="B193" s="198"/>
      <c r="C193" s="203"/>
    </row>
    <row r="194" spans="1:3" s="184" customFormat="1" x14ac:dyDescent="0.2">
      <c r="A194" s="215"/>
      <c r="B194" s="198"/>
      <c r="C194" s="203"/>
    </row>
    <row r="195" spans="1:3" s="184" customFormat="1" x14ac:dyDescent="0.2">
      <c r="A195" s="200" t="s">
        <v>761</v>
      </c>
      <c r="B195" s="201"/>
      <c r="C195" s="199"/>
    </row>
    <row r="196" spans="1:3" s="184" customFormat="1" x14ac:dyDescent="0.2">
      <c r="A196" s="200" t="s">
        <v>249</v>
      </c>
      <c r="B196" s="201"/>
      <c r="C196" s="199"/>
    </row>
    <row r="197" spans="1:3" s="184" customFormat="1" x14ac:dyDescent="0.2">
      <c r="A197" s="200" t="s">
        <v>386</v>
      </c>
      <c r="B197" s="201"/>
      <c r="C197" s="199"/>
    </row>
    <row r="198" spans="1:3" s="184" customFormat="1" x14ac:dyDescent="0.2">
      <c r="A198" s="200" t="s">
        <v>603</v>
      </c>
      <c r="B198" s="201"/>
      <c r="C198" s="199"/>
    </row>
    <row r="199" spans="1:3" s="184" customFormat="1" x14ac:dyDescent="0.2">
      <c r="A199" s="200"/>
      <c r="B199" s="202"/>
      <c r="C199" s="203"/>
    </row>
    <row r="200" spans="1:3" s="206" customFormat="1" ht="25.5" x14ac:dyDescent="0.2">
      <c r="A200" s="204">
        <v>720000</v>
      </c>
      <c r="B200" s="205" t="s">
        <v>81</v>
      </c>
      <c r="C200" s="203">
        <f t="shared" ref="C200" si="26">+C201+C203</f>
        <v>75000</v>
      </c>
    </row>
    <row r="201" spans="1:3" s="184" customFormat="1" ht="51" x14ac:dyDescent="0.2">
      <c r="A201" s="207">
        <v>728000</v>
      </c>
      <c r="B201" s="216" t="s">
        <v>101</v>
      </c>
      <c r="C201" s="209">
        <f t="shared" ref="C201" si="27">+C202</f>
        <v>40000</v>
      </c>
    </row>
    <row r="202" spans="1:3" s="184" customFormat="1" ht="52.5" x14ac:dyDescent="0.2">
      <c r="A202" s="210">
        <v>728200</v>
      </c>
      <c r="B202" s="211" t="s">
        <v>131</v>
      </c>
      <c r="C202" s="199">
        <v>40000</v>
      </c>
    </row>
    <row r="203" spans="1:3" s="224" customFormat="1" ht="25.5" x14ac:dyDescent="0.2">
      <c r="A203" s="207">
        <v>729000</v>
      </c>
      <c r="B203" s="208" t="s">
        <v>77</v>
      </c>
      <c r="C203" s="209">
        <f t="shared" ref="C203" si="28">C204</f>
        <v>35000</v>
      </c>
    </row>
    <row r="204" spans="1:3" s="184" customFormat="1" x14ac:dyDescent="0.2">
      <c r="A204" s="210">
        <v>729100</v>
      </c>
      <c r="B204" s="211" t="s">
        <v>77</v>
      </c>
      <c r="C204" s="199">
        <v>35000</v>
      </c>
    </row>
    <row r="205" spans="1:3" s="206" customFormat="1" ht="25.5" x14ac:dyDescent="0.2">
      <c r="A205" s="233">
        <v>810000</v>
      </c>
      <c r="B205" s="198" t="s">
        <v>753</v>
      </c>
      <c r="C205" s="203">
        <f t="shared" ref="C205:C206" si="29">+C206</f>
        <v>671000</v>
      </c>
    </row>
    <row r="206" spans="1:3" s="184" customFormat="1" ht="51" x14ac:dyDescent="0.2">
      <c r="A206" s="229">
        <v>816000</v>
      </c>
      <c r="B206" s="208" t="s">
        <v>205</v>
      </c>
      <c r="C206" s="209">
        <f t="shared" si="29"/>
        <v>671000</v>
      </c>
    </row>
    <row r="207" spans="1:3" s="184" customFormat="1" ht="52.5" x14ac:dyDescent="0.2">
      <c r="A207" s="210">
        <v>816100</v>
      </c>
      <c r="B207" s="211" t="s">
        <v>205</v>
      </c>
      <c r="C207" s="199">
        <v>671000</v>
      </c>
    </row>
    <row r="208" spans="1:3" s="206" customFormat="1" ht="51" x14ac:dyDescent="0.2">
      <c r="A208" s="197">
        <v>880000</v>
      </c>
      <c r="B208" s="234" t="s">
        <v>757</v>
      </c>
      <c r="C208" s="203">
        <f t="shared" ref="C208:C209" si="30">+C209</f>
        <v>240000</v>
      </c>
    </row>
    <row r="209" spans="1:3" s="184" customFormat="1" ht="51" x14ac:dyDescent="0.2">
      <c r="A209" s="207">
        <v>881000</v>
      </c>
      <c r="B209" s="208" t="s">
        <v>145</v>
      </c>
      <c r="C209" s="209">
        <f t="shared" si="30"/>
        <v>240000</v>
      </c>
    </row>
    <row r="210" spans="1:3" s="184" customFormat="1" ht="52.5" x14ac:dyDescent="0.2">
      <c r="A210" s="210">
        <v>881200</v>
      </c>
      <c r="B210" s="211" t="s">
        <v>145</v>
      </c>
      <c r="C210" s="199">
        <v>240000</v>
      </c>
    </row>
    <row r="211" spans="1:3" s="206" customFormat="1" ht="25.5" x14ac:dyDescent="0.2">
      <c r="A211" s="197">
        <v>930000</v>
      </c>
      <c r="B211" s="227" t="s">
        <v>756</v>
      </c>
      <c r="C211" s="203">
        <f t="shared" ref="C211" si="31">+C212+C214</f>
        <v>182000</v>
      </c>
    </row>
    <row r="212" spans="1:3" s="184" customFormat="1" x14ac:dyDescent="0.2">
      <c r="A212" s="218">
        <v>931000</v>
      </c>
      <c r="B212" s="240" t="s">
        <v>755</v>
      </c>
      <c r="C212" s="209">
        <f t="shared" ref="C212" si="32">+C213</f>
        <v>142000</v>
      </c>
    </row>
    <row r="213" spans="1:3" s="184" customFormat="1" x14ac:dyDescent="0.2">
      <c r="A213" s="221">
        <v>931100</v>
      </c>
      <c r="B213" s="211" t="s">
        <v>189</v>
      </c>
      <c r="C213" s="199">
        <v>142000</v>
      </c>
    </row>
    <row r="214" spans="1:3" s="184" customFormat="1" ht="51" x14ac:dyDescent="0.2">
      <c r="A214" s="207">
        <v>938000</v>
      </c>
      <c r="B214" s="208" t="s">
        <v>124</v>
      </c>
      <c r="C214" s="209">
        <f t="shared" ref="C214" si="33">+C215</f>
        <v>40000</v>
      </c>
    </row>
    <row r="215" spans="1:3" s="184" customFormat="1" ht="52.5" x14ac:dyDescent="0.2">
      <c r="A215" s="210">
        <v>938200</v>
      </c>
      <c r="B215" s="211" t="s">
        <v>193</v>
      </c>
      <c r="C215" s="199">
        <v>40000</v>
      </c>
    </row>
    <row r="216" spans="1:3" s="184" customFormat="1" ht="51" x14ac:dyDescent="0.2">
      <c r="A216" s="204" t="s">
        <v>1</v>
      </c>
      <c r="B216" s="205" t="s">
        <v>749</v>
      </c>
      <c r="C216" s="203">
        <v>89400</v>
      </c>
    </row>
    <row r="217" spans="1:3" s="184" customFormat="1" x14ac:dyDescent="0.2">
      <c r="A217" s="212"/>
      <c r="B217" s="213" t="s">
        <v>747</v>
      </c>
      <c r="C217" s="214">
        <f t="shared" ref="C217" si="34">+C200+C205+C208+C211+C216</f>
        <v>1257400</v>
      </c>
    </row>
    <row r="218" spans="1:3" s="184" customFormat="1" x14ac:dyDescent="0.2">
      <c r="A218" s="215"/>
      <c r="B218" s="198"/>
      <c r="C218" s="203"/>
    </row>
    <row r="219" spans="1:3" s="184" customFormat="1" x14ac:dyDescent="0.2">
      <c r="A219" s="197"/>
      <c r="B219" s="198"/>
      <c r="C219" s="199"/>
    </row>
    <row r="220" spans="1:3" s="184" customFormat="1" x14ac:dyDescent="0.2">
      <c r="A220" s="200" t="s">
        <v>762</v>
      </c>
      <c r="B220" s="201"/>
      <c r="C220" s="199"/>
    </row>
    <row r="221" spans="1:3" s="184" customFormat="1" x14ac:dyDescent="0.2">
      <c r="A221" s="200" t="s">
        <v>249</v>
      </c>
      <c r="B221" s="201"/>
      <c r="C221" s="199"/>
    </row>
    <row r="222" spans="1:3" s="184" customFormat="1" x14ac:dyDescent="0.2">
      <c r="A222" s="200" t="s">
        <v>387</v>
      </c>
      <c r="B222" s="201"/>
      <c r="C222" s="199"/>
    </row>
    <row r="223" spans="1:3" s="184" customFormat="1" x14ac:dyDescent="0.2">
      <c r="A223" s="200" t="s">
        <v>603</v>
      </c>
      <c r="B223" s="201"/>
      <c r="C223" s="199"/>
    </row>
    <row r="224" spans="1:3" s="184" customFormat="1" x14ac:dyDescent="0.2">
      <c r="A224" s="200"/>
      <c r="B224" s="202"/>
      <c r="C224" s="203"/>
    </row>
    <row r="225" spans="1:3" s="206" customFormat="1" ht="25.5" x14ac:dyDescent="0.2">
      <c r="A225" s="204">
        <v>720000</v>
      </c>
      <c r="B225" s="205" t="s">
        <v>81</v>
      </c>
      <c r="C225" s="203">
        <f>0+C226+C228+C230</f>
        <v>379500</v>
      </c>
    </row>
    <row r="226" spans="1:3" s="224" customFormat="1" ht="51" x14ac:dyDescent="0.2">
      <c r="A226" s="207">
        <v>721000</v>
      </c>
      <c r="B226" s="216" t="s">
        <v>75</v>
      </c>
      <c r="C226" s="209">
        <f t="shared" ref="C226" si="35">C227</f>
        <v>111000</v>
      </c>
    </row>
    <row r="227" spans="1:3" s="184" customFormat="1" x14ac:dyDescent="0.2">
      <c r="A227" s="235">
        <v>721200</v>
      </c>
      <c r="B227" s="211" t="s">
        <v>82</v>
      </c>
      <c r="C227" s="199">
        <v>111000</v>
      </c>
    </row>
    <row r="228" spans="1:3" s="224" customFormat="1" ht="51" x14ac:dyDescent="0.2">
      <c r="A228" s="207">
        <v>728000</v>
      </c>
      <c r="B228" s="216" t="s">
        <v>101</v>
      </c>
      <c r="C228" s="209">
        <f t="shared" ref="C228" si="36">C229</f>
        <v>179500</v>
      </c>
    </row>
    <row r="229" spans="1:3" s="184" customFormat="1" ht="52.5" x14ac:dyDescent="0.2">
      <c r="A229" s="210">
        <v>728200</v>
      </c>
      <c r="B229" s="211" t="s">
        <v>131</v>
      </c>
      <c r="C229" s="199">
        <v>179500</v>
      </c>
    </row>
    <row r="230" spans="1:3" s="224" customFormat="1" ht="25.5" x14ac:dyDescent="0.2">
      <c r="A230" s="207">
        <v>729000</v>
      </c>
      <c r="B230" s="208" t="s">
        <v>77</v>
      </c>
      <c r="C230" s="209">
        <f>C231</f>
        <v>89000</v>
      </c>
    </row>
    <row r="231" spans="1:3" s="184" customFormat="1" x14ac:dyDescent="0.2">
      <c r="A231" s="210">
        <v>729100</v>
      </c>
      <c r="B231" s="211" t="s">
        <v>77</v>
      </c>
      <c r="C231" s="199">
        <v>89000</v>
      </c>
    </row>
    <row r="232" spans="1:3" s="206" customFormat="1" ht="25.5" x14ac:dyDescent="0.2">
      <c r="A232" s="197">
        <v>810000</v>
      </c>
      <c r="B232" s="198" t="s">
        <v>753</v>
      </c>
      <c r="C232" s="203">
        <f t="shared" ref="C232:C233" si="37">C233</f>
        <v>1719000</v>
      </c>
    </row>
    <row r="233" spans="1:3" s="224" customFormat="1" ht="51" x14ac:dyDescent="0.2">
      <c r="A233" s="207">
        <v>816000</v>
      </c>
      <c r="B233" s="208" t="s">
        <v>205</v>
      </c>
      <c r="C233" s="209">
        <f t="shared" si="37"/>
        <v>1719000</v>
      </c>
    </row>
    <row r="234" spans="1:3" s="184" customFormat="1" ht="52.5" x14ac:dyDescent="0.2">
      <c r="A234" s="210">
        <v>816100</v>
      </c>
      <c r="B234" s="211" t="s">
        <v>205</v>
      </c>
      <c r="C234" s="199">
        <f>759000+960000</f>
        <v>1719000</v>
      </c>
    </row>
    <row r="235" spans="1:3" s="206" customFormat="1" ht="51" x14ac:dyDescent="0.2">
      <c r="A235" s="197">
        <v>880000</v>
      </c>
      <c r="B235" s="234" t="s">
        <v>757</v>
      </c>
      <c r="C235" s="203">
        <f t="shared" ref="C235:C236" si="38">C236</f>
        <v>300000</v>
      </c>
    </row>
    <row r="236" spans="1:3" s="224" customFormat="1" ht="51" x14ac:dyDescent="0.2">
      <c r="A236" s="207">
        <v>881000</v>
      </c>
      <c r="B236" s="208" t="s">
        <v>145</v>
      </c>
      <c r="C236" s="209">
        <f t="shared" si="38"/>
        <v>300000</v>
      </c>
    </row>
    <row r="237" spans="1:3" s="184" customFormat="1" ht="52.5" x14ac:dyDescent="0.2">
      <c r="A237" s="210">
        <v>881200</v>
      </c>
      <c r="B237" s="211" t="s">
        <v>145</v>
      </c>
      <c r="C237" s="199">
        <v>300000</v>
      </c>
    </row>
    <row r="238" spans="1:3" s="206" customFormat="1" ht="25.5" x14ac:dyDescent="0.2">
      <c r="A238" s="197">
        <v>910000</v>
      </c>
      <c r="B238" s="198" t="s">
        <v>758</v>
      </c>
      <c r="C238" s="203">
        <f t="shared" ref="C238:C239" si="39">C239</f>
        <v>311500</v>
      </c>
    </row>
    <row r="239" spans="1:3" s="224" customFormat="1" ht="25.5" x14ac:dyDescent="0.2">
      <c r="A239" s="218">
        <v>911000</v>
      </c>
      <c r="B239" s="208" t="s">
        <v>111</v>
      </c>
      <c r="C239" s="209">
        <f t="shared" si="39"/>
        <v>311500</v>
      </c>
    </row>
    <row r="240" spans="1:3" s="184" customFormat="1" x14ac:dyDescent="0.2">
      <c r="A240" s="221">
        <v>911400</v>
      </c>
      <c r="B240" s="211" t="s">
        <v>171</v>
      </c>
      <c r="C240" s="199">
        <v>311500</v>
      </c>
    </row>
    <row r="241" spans="1:3" s="206" customFormat="1" ht="25.5" x14ac:dyDescent="0.2">
      <c r="A241" s="197">
        <v>930000</v>
      </c>
      <c r="B241" s="227" t="s">
        <v>756</v>
      </c>
      <c r="C241" s="203">
        <f t="shared" ref="C241" si="40">C242+C244</f>
        <v>295000</v>
      </c>
    </row>
    <row r="242" spans="1:3" s="224" customFormat="1" ht="25.5" x14ac:dyDescent="0.2">
      <c r="A242" s="218">
        <v>931000</v>
      </c>
      <c r="B242" s="240" t="s">
        <v>755</v>
      </c>
      <c r="C242" s="209">
        <f t="shared" ref="C242" si="41">C243</f>
        <v>245000</v>
      </c>
    </row>
    <row r="243" spans="1:3" s="184" customFormat="1" x14ac:dyDescent="0.2">
      <c r="A243" s="221">
        <v>931100</v>
      </c>
      <c r="B243" s="211" t="s">
        <v>189</v>
      </c>
      <c r="C243" s="199">
        <v>245000</v>
      </c>
    </row>
    <row r="244" spans="1:3" s="224" customFormat="1" ht="51" x14ac:dyDescent="0.2">
      <c r="A244" s="207">
        <v>938000</v>
      </c>
      <c r="B244" s="208" t="s">
        <v>124</v>
      </c>
      <c r="C244" s="209">
        <f t="shared" ref="C244" si="42">C245</f>
        <v>50000</v>
      </c>
    </row>
    <row r="245" spans="1:3" s="184" customFormat="1" ht="52.5" x14ac:dyDescent="0.2">
      <c r="A245" s="210">
        <v>938200</v>
      </c>
      <c r="B245" s="211" t="s">
        <v>193</v>
      </c>
      <c r="C245" s="199">
        <v>50000</v>
      </c>
    </row>
    <row r="246" spans="1:3" s="184" customFormat="1" ht="51" x14ac:dyDescent="0.2">
      <c r="A246" s="204" t="s">
        <v>1</v>
      </c>
      <c r="B246" s="205" t="s">
        <v>749</v>
      </c>
      <c r="C246" s="203">
        <v>40000</v>
      </c>
    </row>
    <row r="247" spans="1:3" s="184" customFormat="1" x14ac:dyDescent="0.2">
      <c r="A247" s="212"/>
      <c r="B247" s="213" t="s">
        <v>747</v>
      </c>
      <c r="C247" s="214">
        <f>+C225+C246+C232+C235+C238+C241</f>
        <v>3045000</v>
      </c>
    </row>
    <row r="248" spans="1:3" s="184" customFormat="1" x14ac:dyDescent="0.2">
      <c r="A248" s="215"/>
      <c r="B248" s="198"/>
      <c r="C248" s="203"/>
    </row>
    <row r="249" spans="1:3" s="184" customFormat="1" x14ac:dyDescent="0.2">
      <c r="A249" s="197"/>
      <c r="B249" s="198"/>
      <c r="C249" s="199"/>
    </row>
    <row r="250" spans="1:3" s="184" customFormat="1" x14ac:dyDescent="0.2">
      <c r="A250" s="200" t="s">
        <v>763</v>
      </c>
      <c r="B250" s="201"/>
      <c r="C250" s="199"/>
    </row>
    <row r="251" spans="1:3" s="184" customFormat="1" x14ac:dyDescent="0.2">
      <c r="A251" s="200" t="s">
        <v>249</v>
      </c>
      <c r="B251" s="201"/>
      <c r="C251" s="199"/>
    </row>
    <row r="252" spans="1:3" s="184" customFormat="1" x14ac:dyDescent="0.2">
      <c r="A252" s="200" t="s">
        <v>388</v>
      </c>
      <c r="B252" s="201"/>
      <c r="C252" s="199"/>
    </row>
    <row r="253" spans="1:3" s="184" customFormat="1" x14ac:dyDescent="0.2">
      <c r="A253" s="200" t="s">
        <v>603</v>
      </c>
      <c r="B253" s="201"/>
      <c r="C253" s="199"/>
    </row>
    <row r="254" spans="1:3" s="184" customFormat="1" x14ac:dyDescent="0.2">
      <c r="A254" s="200"/>
      <c r="B254" s="202"/>
      <c r="C254" s="203"/>
    </row>
    <row r="255" spans="1:3" s="206" customFormat="1" ht="25.5" x14ac:dyDescent="0.2">
      <c r="A255" s="204">
        <v>720000</v>
      </c>
      <c r="B255" s="205" t="s">
        <v>81</v>
      </c>
      <c r="C255" s="203">
        <f>C256+C258+0</f>
        <v>248200</v>
      </c>
    </row>
    <row r="256" spans="1:3" s="224" customFormat="1" ht="51" x14ac:dyDescent="0.2">
      <c r="A256" s="207">
        <v>721000</v>
      </c>
      <c r="B256" s="216" t="s">
        <v>75</v>
      </c>
      <c r="C256" s="209">
        <f t="shared" ref="C256" si="43">C257</f>
        <v>65000</v>
      </c>
    </row>
    <row r="257" spans="1:3" s="184" customFormat="1" x14ac:dyDescent="0.2">
      <c r="A257" s="235">
        <v>721200</v>
      </c>
      <c r="B257" s="211" t="s">
        <v>82</v>
      </c>
      <c r="C257" s="199">
        <v>65000</v>
      </c>
    </row>
    <row r="258" spans="1:3" s="184" customFormat="1" x14ac:dyDescent="0.2">
      <c r="A258" s="207">
        <v>722000</v>
      </c>
      <c r="B258" s="216" t="s">
        <v>752</v>
      </c>
      <c r="C258" s="209">
        <f t="shared" ref="C258" si="44">C259</f>
        <v>183200</v>
      </c>
    </row>
    <row r="259" spans="1:3" s="184" customFormat="1" x14ac:dyDescent="0.2">
      <c r="A259" s="210">
        <v>722500</v>
      </c>
      <c r="B259" s="211" t="s">
        <v>86</v>
      </c>
      <c r="C259" s="199">
        <v>183200</v>
      </c>
    </row>
    <row r="260" spans="1:3" s="206" customFormat="1" ht="25.5" x14ac:dyDescent="0.2">
      <c r="A260" s="197">
        <v>810000</v>
      </c>
      <c r="B260" s="198" t="s">
        <v>753</v>
      </c>
      <c r="C260" s="203">
        <f t="shared" ref="C260:C261" si="45">C261</f>
        <v>260000</v>
      </c>
    </row>
    <row r="261" spans="1:3" s="184" customFormat="1" ht="51" x14ac:dyDescent="0.2">
      <c r="A261" s="207">
        <v>816000</v>
      </c>
      <c r="B261" s="208" t="s">
        <v>205</v>
      </c>
      <c r="C261" s="209">
        <f t="shared" si="45"/>
        <v>260000</v>
      </c>
    </row>
    <row r="262" spans="1:3" s="184" customFormat="1" ht="52.5" x14ac:dyDescent="0.2">
      <c r="A262" s="210">
        <v>816100</v>
      </c>
      <c r="B262" s="211" t="s">
        <v>205</v>
      </c>
      <c r="C262" s="199">
        <v>260000</v>
      </c>
    </row>
    <row r="263" spans="1:3" s="206" customFormat="1" ht="51" x14ac:dyDescent="0.2">
      <c r="A263" s="197">
        <v>880000</v>
      </c>
      <c r="B263" s="234" t="s">
        <v>757</v>
      </c>
      <c r="C263" s="203">
        <f t="shared" ref="C263:C264" si="46">+C264</f>
        <v>41100</v>
      </c>
    </row>
    <row r="264" spans="1:3" s="184" customFormat="1" ht="51" x14ac:dyDescent="0.2">
      <c r="A264" s="207">
        <v>881000</v>
      </c>
      <c r="B264" s="208" t="s">
        <v>145</v>
      </c>
      <c r="C264" s="209">
        <f t="shared" si="46"/>
        <v>41100</v>
      </c>
    </row>
    <row r="265" spans="1:3" s="184" customFormat="1" ht="52.5" x14ac:dyDescent="0.2">
      <c r="A265" s="210">
        <v>881200</v>
      </c>
      <c r="B265" s="211" t="s">
        <v>145</v>
      </c>
      <c r="C265" s="199">
        <v>41100</v>
      </c>
    </row>
    <row r="266" spans="1:3" s="206" customFormat="1" ht="25.5" x14ac:dyDescent="0.2">
      <c r="A266" s="197">
        <v>930000</v>
      </c>
      <c r="B266" s="227" t="s">
        <v>756</v>
      </c>
      <c r="C266" s="203">
        <f t="shared" ref="C266" si="47">C269+C267</f>
        <v>190000</v>
      </c>
    </row>
    <row r="267" spans="1:3" s="224" customFormat="1" ht="25.5" x14ac:dyDescent="0.2">
      <c r="A267" s="218">
        <v>931000</v>
      </c>
      <c r="B267" s="240" t="s">
        <v>755</v>
      </c>
      <c r="C267" s="209">
        <f t="shared" ref="C267" si="48">C268</f>
        <v>140000</v>
      </c>
    </row>
    <row r="268" spans="1:3" s="184" customFormat="1" x14ac:dyDescent="0.2">
      <c r="A268" s="221">
        <v>931100</v>
      </c>
      <c r="B268" s="211" t="s">
        <v>189</v>
      </c>
      <c r="C268" s="199">
        <v>140000</v>
      </c>
    </row>
    <row r="269" spans="1:3" s="184" customFormat="1" ht="51" x14ac:dyDescent="0.2">
      <c r="A269" s="207">
        <v>938000</v>
      </c>
      <c r="B269" s="208" t="s">
        <v>124</v>
      </c>
      <c r="C269" s="209">
        <f t="shared" ref="C269" si="49">C270</f>
        <v>50000</v>
      </c>
    </row>
    <row r="270" spans="1:3" s="184" customFormat="1" ht="52.5" x14ac:dyDescent="0.2">
      <c r="A270" s="210">
        <v>938200</v>
      </c>
      <c r="B270" s="211" t="s">
        <v>193</v>
      </c>
      <c r="C270" s="199">
        <v>50000</v>
      </c>
    </row>
    <row r="271" spans="1:3" s="206" customFormat="1" ht="51" x14ac:dyDescent="0.2">
      <c r="A271" s="204" t="s">
        <v>1</v>
      </c>
      <c r="B271" s="205" t="s">
        <v>749</v>
      </c>
      <c r="C271" s="203">
        <v>100000</v>
      </c>
    </row>
    <row r="272" spans="1:3" s="184" customFormat="1" x14ac:dyDescent="0.2">
      <c r="A272" s="212"/>
      <c r="B272" s="213" t="s">
        <v>747</v>
      </c>
      <c r="C272" s="214">
        <f>C255+C260+C263+C266+C271</f>
        <v>839300</v>
      </c>
    </row>
    <row r="273" spans="1:3" s="184" customFormat="1" x14ac:dyDescent="0.2">
      <c r="A273" s="215"/>
      <c r="B273" s="198"/>
      <c r="C273" s="199"/>
    </row>
    <row r="274" spans="1:3" s="184" customFormat="1" x14ac:dyDescent="0.2">
      <c r="A274" s="197"/>
      <c r="B274" s="198"/>
      <c r="C274" s="199"/>
    </row>
    <row r="275" spans="1:3" s="184" customFormat="1" x14ac:dyDescent="0.2">
      <c r="A275" s="200" t="s">
        <v>764</v>
      </c>
      <c r="B275" s="201"/>
      <c r="C275" s="199"/>
    </row>
    <row r="276" spans="1:3" s="184" customFormat="1" x14ac:dyDescent="0.2">
      <c r="A276" s="200" t="s">
        <v>249</v>
      </c>
      <c r="B276" s="201"/>
      <c r="C276" s="199"/>
    </row>
    <row r="277" spans="1:3" s="184" customFormat="1" x14ac:dyDescent="0.2">
      <c r="A277" s="200" t="s">
        <v>389</v>
      </c>
      <c r="B277" s="201"/>
      <c r="C277" s="199"/>
    </row>
    <row r="278" spans="1:3" s="184" customFormat="1" x14ac:dyDescent="0.2">
      <c r="A278" s="200" t="s">
        <v>603</v>
      </c>
      <c r="B278" s="201"/>
      <c r="C278" s="199"/>
    </row>
    <row r="279" spans="1:3" s="184" customFormat="1" x14ac:dyDescent="0.2">
      <c r="A279" s="200"/>
      <c r="B279" s="202"/>
      <c r="C279" s="203"/>
    </row>
    <row r="280" spans="1:3" s="206" customFormat="1" ht="25.5" x14ac:dyDescent="0.2">
      <c r="A280" s="204">
        <v>720000</v>
      </c>
      <c r="B280" s="205" t="s">
        <v>81</v>
      </c>
      <c r="C280" s="203">
        <f t="shared" ref="C280" si="50">+C283+C281</f>
        <v>165500</v>
      </c>
    </row>
    <row r="281" spans="1:3" s="224" customFormat="1" ht="51" x14ac:dyDescent="0.2">
      <c r="A281" s="207">
        <v>721000</v>
      </c>
      <c r="B281" s="216" t="s">
        <v>75</v>
      </c>
      <c r="C281" s="209">
        <f t="shared" ref="C281" si="51">C282</f>
        <v>15000</v>
      </c>
    </row>
    <row r="282" spans="1:3" s="184" customFormat="1" x14ac:dyDescent="0.2">
      <c r="A282" s="235">
        <v>721200</v>
      </c>
      <c r="B282" s="211" t="s">
        <v>82</v>
      </c>
      <c r="C282" s="199">
        <v>15000</v>
      </c>
    </row>
    <row r="283" spans="1:3" s="224" customFormat="1" ht="25.5" x14ac:dyDescent="0.2">
      <c r="A283" s="207">
        <v>722000</v>
      </c>
      <c r="B283" s="216" t="s">
        <v>752</v>
      </c>
      <c r="C283" s="209">
        <f t="shared" ref="C283" si="52">SUM(C284:C284)</f>
        <v>150500</v>
      </c>
    </row>
    <row r="284" spans="1:3" s="184" customFormat="1" x14ac:dyDescent="0.2">
      <c r="A284" s="210">
        <v>722500</v>
      </c>
      <c r="B284" s="211" t="s">
        <v>86</v>
      </c>
      <c r="C284" s="199">
        <v>150500</v>
      </c>
    </row>
    <row r="285" spans="1:3" s="206" customFormat="1" ht="25.5" x14ac:dyDescent="0.2">
      <c r="A285" s="197">
        <v>810000</v>
      </c>
      <c r="B285" s="198" t="s">
        <v>753</v>
      </c>
      <c r="C285" s="203">
        <f t="shared" ref="C285:C286" si="53">C286</f>
        <v>392300</v>
      </c>
    </row>
    <row r="286" spans="1:3" s="224" customFormat="1" ht="51" x14ac:dyDescent="0.2">
      <c r="A286" s="207">
        <v>816000</v>
      </c>
      <c r="B286" s="208" t="s">
        <v>205</v>
      </c>
      <c r="C286" s="209">
        <f t="shared" si="53"/>
        <v>392300</v>
      </c>
    </row>
    <row r="287" spans="1:3" s="184" customFormat="1" ht="52.5" x14ac:dyDescent="0.2">
      <c r="A287" s="210">
        <v>816100</v>
      </c>
      <c r="B287" s="211" t="s">
        <v>205</v>
      </c>
      <c r="C287" s="199">
        <v>392300</v>
      </c>
    </row>
    <row r="288" spans="1:3" s="206" customFormat="1" ht="25.5" x14ac:dyDescent="0.2">
      <c r="A288" s="197">
        <v>930000</v>
      </c>
      <c r="B288" s="227" t="s">
        <v>756</v>
      </c>
      <c r="C288" s="203">
        <f t="shared" ref="C288" si="54">C289</f>
        <v>275000</v>
      </c>
    </row>
    <row r="289" spans="1:3" s="224" customFormat="1" ht="25.5" x14ac:dyDescent="0.2">
      <c r="A289" s="218">
        <v>931000</v>
      </c>
      <c r="B289" s="240" t="s">
        <v>755</v>
      </c>
      <c r="C289" s="209">
        <f t="shared" ref="C289" si="55">C290+C291</f>
        <v>275000</v>
      </c>
    </row>
    <row r="290" spans="1:3" s="184" customFormat="1" x14ac:dyDescent="0.2">
      <c r="A290" s="221">
        <v>931100</v>
      </c>
      <c r="B290" s="211" t="s">
        <v>189</v>
      </c>
      <c r="C290" s="199">
        <v>75000</v>
      </c>
    </row>
    <row r="291" spans="1:3" s="184" customFormat="1" x14ac:dyDescent="0.2">
      <c r="A291" s="210">
        <v>931900</v>
      </c>
      <c r="B291" s="211" t="s">
        <v>123</v>
      </c>
      <c r="C291" s="199">
        <v>200000</v>
      </c>
    </row>
    <row r="292" spans="1:3" s="206" customFormat="1" ht="51" x14ac:dyDescent="0.2">
      <c r="A292" s="204" t="s">
        <v>1</v>
      </c>
      <c r="B292" s="205" t="s">
        <v>749</v>
      </c>
      <c r="C292" s="203">
        <v>10000</v>
      </c>
    </row>
    <row r="293" spans="1:3" s="184" customFormat="1" x14ac:dyDescent="0.2">
      <c r="A293" s="212"/>
      <c r="B293" s="213" t="s">
        <v>747</v>
      </c>
      <c r="C293" s="214">
        <f t="shared" ref="C293" si="56">+C280+C285+C288+C292</f>
        <v>842800</v>
      </c>
    </row>
    <row r="294" spans="1:3" s="184" customFormat="1" x14ac:dyDescent="0.2">
      <c r="A294" s="215"/>
      <c r="B294" s="198"/>
      <c r="C294" s="199"/>
    </row>
    <row r="295" spans="1:3" s="184" customFormat="1" x14ac:dyDescent="0.2">
      <c r="A295" s="197"/>
      <c r="B295" s="198"/>
      <c r="C295" s="199"/>
    </row>
    <row r="296" spans="1:3" s="184" customFormat="1" x14ac:dyDescent="0.2">
      <c r="A296" s="200" t="s">
        <v>765</v>
      </c>
      <c r="B296" s="201"/>
      <c r="C296" s="199"/>
    </row>
    <row r="297" spans="1:3" s="184" customFormat="1" x14ac:dyDescent="0.2">
      <c r="A297" s="200" t="s">
        <v>249</v>
      </c>
      <c r="B297" s="201"/>
      <c r="C297" s="199"/>
    </row>
    <row r="298" spans="1:3" s="184" customFormat="1" x14ac:dyDescent="0.2">
      <c r="A298" s="200" t="s">
        <v>390</v>
      </c>
      <c r="B298" s="201"/>
      <c r="C298" s="199"/>
    </row>
    <row r="299" spans="1:3" s="184" customFormat="1" x14ac:dyDescent="0.2">
      <c r="A299" s="200" t="s">
        <v>603</v>
      </c>
      <c r="B299" s="201"/>
      <c r="C299" s="199"/>
    </row>
    <row r="300" spans="1:3" s="184" customFormat="1" x14ac:dyDescent="0.2">
      <c r="A300" s="200"/>
      <c r="B300" s="202"/>
      <c r="C300" s="203"/>
    </row>
    <row r="301" spans="1:3" s="206" customFormat="1" ht="25.5" x14ac:dyDescent="0.2">
      <c r="A301" s="204">
        <v>720000</v>
      </c>
      <c r="B301" s="205" t="s">
        <v>81</v>
      </c>
      <c r="C301" s="203">
        <f t="shared" ref="C301" si="57">+C304+C302+C306</f>
        <v>291000</v>
      </c>
    </row>
    <row r="302" spans="1:3" s="224" customFormat="1" ht="51" x14ac:dyDescent="0.2">
      <c r="A302" s="207">
        <v>721000</v>
      </c>
      <c r="B302" s="216" t="s">
        <v>75</v>
      </c>
      <c r="C302" s="209">
        <f t="shared" ref="C302" si="58">C303</f>
        <v>200000</v>
      </c>
    </row>
    <row r="303" spans="1:3" s="184" customFormat="1" x14ac:dyDescent="0.2">
      <c r="A303" s="235">
        <v>721200</v>
      </c>
      <c r="B303" s="211" t="s">
        <v>82</v>
      </c>
      <c r="C303" s="199">
        <v>200000</v>
      </c>
    </row>
    <row r="304" spans="1:3" s="224" customFormat="1" ht="25.5" x14ac:dyDescent="0.2">
      <c r="A304" s="207">
        <v>722000</v>
      </c>
      <c r="B304" s="216" t="s">
        <v>752</v>
      </c>
      <c r="C304" s="209">
        <f t="shared" ref="C304" si="59">SUM(C305:C305)</f>
        <v>81000</v>
      </c>
    </row>
    <row r="305" spans="1:3" s="184" customFormat="1" x14ac:dyDescent="0.2">
      <c r="A305" s="210">
        <v>722500</v>
      </c>
      <c r="B305" s="211" t="s">
        <v>86</v>
      </c>
      <c r="C305" s="199">
        <v>81000</v>
      </c>
    </row>
    <row r="306" spans="1:3" s="224" customFormat="1" ht="51" x14ac:dyDescent="0.2">
      <c r="A306" s="229">
        <v>728000</v>
      </c>
      <c r="B306" s="208" t="s">
        <v>101</v>
      </c>
      <c r="C306" s="209">
        <f t="shared" ref="C306" si="60">C307</f>
        <v>10000</v>
      </c>
    </row>
    <row r="307" spans="1:3" s="184" customFormat="1" ht="52.5" x14ac:dyDescent="0.2">
      <c r="A307" s="210">
        <v>728200</v>
      </c>
      <c r="B307" s="211" t="s">
        <v>131</v>
      </c>
      <c r="C307" s="199">
        <v>10000</v>
      </c>
    </row>
    <row r="308" spans="1:3" s="206" customFormat="1" ht="25.5" x14ac:dyDescent="0.2">
      <c r="A308" s="197">
        <v>810000</v>
      </c>
      <c r="B308" s="198" t="s">
        <v>753</v>
      </c>
      <c r="C308" s="203">
        <f t="shared" ref="C308:C309" si="61">C309</f>
        <v>2000000</v>
      </c>
    </row>
    <row r="309" spans="1:3" s="224" customFormat="1" ht="51" x14ac:dyDescent="0.2">
      <c r="A309" s="207">
        <v>816000</v>
      </c>
      <c r="B309" s="208" t="s">
        <v>205</v>
      </c>
      <c r="C309" s="209">
        <f t="shared" si="61"/>
        <v>2000000</v>
      </c>
    </row>
    <row r="310" spans="1:3" s="184" customFormat="1" ht="52.5" x14ac:dyDescent="0.2">
      <c r="A310" s="210">
        <v>816100</v>
      </c>
      <c r="B310" s="211" t="s">
        <v>205</v>
      </c>
      <c r="C310" s="199">
        <v>2000000</v>
      </c>
    </row>
    <row r="311" spans="1:3" s="206" customFormat="1" ht="51" x14ac:dyDescent="0.2">
      <c r="A311" s="197">
        <v>880000</v>
      </c>
      <c r="B311" s="234" t="s">
        <v>757</v>
      </c>
      <c r="C311" s="203">
        <f t="shared" ref="C311:C312" si="62">C312</f>
        <v>40000</v>
      </c>
    </row>
    <row r="312" spans="1:3" s="224" customFormat="1" ht="51" x14ac:dyDescent="0.2">
      <c r="A312" s="207">
        <v>881000</v>
      </c>
      <c r="B312" s="208" t="s">
        <v>145</v>
      </c>
      <c r="C312" s="209">
        <f t="shared" si="62"/>
        <v>40000</v>
      </c>
    </row>
    <row r="313" spans="1:3" s="184" customFormat="1" ht="52.5" x14ac:dyDescent="0.2">
      <c r="A313" s="210">
        <v>881200</v>
      </c>
      <c r="B313" s="211" t="s">
        <v>145</v>
      </c>
      <c r="C313" s="199">
        <v>40000</v>
      </c>
    </row>
    <row r="314" spans="1:3" s="206" customFormat="1" ht="25.5" x14ac:dyDescent="0.2">
      <c r="A314" s="197">
        <v>930000</v>
      </c>
      <c r="B314" s="227" t="s">
        <v>756</v>
      </c>
      <c r="C314" s="203">
        <f t="shared" ref="C314" si="63">C315+C317</f>
        <v>393000</v>
      </c>
    </row>
    <row r="315" spans="1:3" s="224" customFormat="1" ht="25.5" x14ac:dyDescent="0.2">
      <c r="A315" s="218">
        <v>931000</v>
      </c>
      <c r="B315" s="240" t="s">
        <v>755</v>
      </c>
      <c r="C315" s="209">
        <f t="shared" ref="C315" si="64">C316</f>
        <v>385000</v>
      </c>
    </row>
    <row r="316" spans="1:3" s="184" customFormat="1" x14ac:dyDescent="0.2">
      <c r="A316" s="221">
        <v>931100</v>
      </c>
      <c r="B316" s="211" t="s">
        <v>189</v>
      </c>
      <c r="C316" s="199">
        <v>385000</v>
      </c>
    </row>
    <row r="317" spans="1:3" s="224" customFormat="1" ht="51" x14ac:dyDescent="0.2">
      <c r="A317" s="207">
        <v>938000</v>
      </c>
      <c r="B317" s="208" t="s">
        <v>124</v>
      </c>
      <c r="C317" s="209">
        <f t="shared" ref="C317" si="65">C318</f>
        <v>8000</v>
      </c>
    </row>
    <row r="318" spans="1:3" s="184" customFormat="1" ht="52.5" x14ac:dyDescent="0.2">
      <c r="A318" s="210">
        <v>938200</v>
      </c>
      <c r="B318" s="211" t="s">
        <v>193</v>
      </c>
      <c r="C318" s="199">
        <v>8000</v>
      </c>
    </row>
    <row r="319" spans="1:3" s="184" customFormat="1" x14ac:dyDescent="0.2">
      <c r="A319" s="212"/>
      <c r="B319" s="213" t="s">
        <v>747</v>
      </c>
      <c r="C319" s="214">
        <f>+C301+0+C308+C311+C314</f>
        <v>2724000</v>
      </c>
    </row>
    <row r="320" spans="1:3" s="184" customFormat="1" x14ac:dyDescent="0.2">
      <c r="A320" s="215"/>
      <c r="B320" s="198"/>
      <c r="C320" s="203"/>
    </row>
    <row r="321" spans="1:3" s="184" customFormat="1" x14ac:dyDescent="0.2">
      <c r="A321" s="197"/>
      <c r="B321" s="198"/>
      <c r="C321" s="199"/>
    </row>
    <row r="322" spans="1:3" s="184" customFormat="1" x14ac:dyDescent="0.2">
      <c r="A322" s="200" t="s">
        <v>766</v>
      </c>
      <c r="B322" s="201"/>
      <c r="C322" s="199"/>
    </row>
    <row r="323" spans="1:3" s="184" customFormat="1" x14ac:dyDescent="0.2">
      <c r="A323" s="200" t="s">
        <v>249</v>
      </c>
      <c r="B323" s="201"/>
      <c r="C323" s="199"/>
    </row>
    <row r="324" spans="1:3" s="184" customFormat="1" x14ac:dyDescent="0.2">
      <c r="A324" s="200" t="s">
        <v>391</v>
      </c>
      <c r="B324" s="201"/>
      <c r="C324" s="199"/>
    </row>
    <row r="325" spans="1:3" s="184" customFormat="1" x14ac:dyDescent="0.2">
      <c r="A325" s="200" t="s">
        <v>603</v>
      </c>
      <c r="B325" s="201"/>
      <c r="C325" s="199"/>
    </row>
    <row r="326" spans="1:3" s="184" customFormat="1" x14ac:dyDescent="0.2">
      <c r="A326" s="200"/>
      <c r="B326" s="202"/>
      <c r="C326" s="203"/>
    </row>
    <row r="327" spans="1:3" s="206" customFormat="1" ht="25.5" x14ac:dyDescent="0.2">
      <c r="A327" s="204">
        <v>720000</v>
      </c>
      <c r="B327" s="205" t="s">
        <v>81</v>
      </c>
      <c r="C327" s="203">
        <f t="shared" ref="C327" si="66">+C328+C330+C332</f>
        <v>55000</v>
      </c>
    </row>
    <row r="328" spans="1:3" s="184" customFormat="1" x14ac:dyDescent="0.2">
      <c r="A328" s="207">
        <v>722000</v>
      </c>
      <c r="B328" s="216" t="s">
        <v>752</v>
      </c>
      <c r="C328" s="209">
        <f t="shared" ref="C328" si="67">SUM(C329:C329)</f>
        <v>15000</v>
      </c>
    </row>
    <row r="329" spans="1:3" s="184" customFormat="1" x14ac:dyDescent="0.2">
      <c r="A329" s="210">
        <v>722500</v>
      </c>
      <c r="B329" s="211" t="s">
        <v>86</v>
      </c>
      <c r="C329" s="199">
        <v>15000</v>
      </c>
    </row>
    <row r="330" spans="1:3" s="224" customFormat="1" ht="51" x14ac:dyDescent="0.2">
      <c r="A330" s="207">
        <v>728000</v>
      </c>
      <c r="B330" s="216" t="s">
        <v>101</v>
      </c>
      <c r="C330" s="209">
        <f t="shared" ref="C330" si="68">C331</f>
        <v>35000</v>
      </c>
    </row>
    <row r="331" spans="1:3" s="184" customFormat="1" ht="52.5" x14ac:dyDescent="0.2">
      <c r="A331" s="210">
        <v>728200</v>
      </c>
      <c r="B331" s="211" t="s">
        <v>131</v>
      </c>
      <c r="C331" s="199">
        <v>35000</v>
      </c>
    </row>
    <row r="332" spans="1:3" s="224" customFormat="1" ht="25.5" x14ac:dyDescent="0.2">
      <c r="A332" s="207">
        <v>729000</v>
      </c>
      <c r="B332" s="208" t="s">
        <v>77</v>
      </c>
      <c r="C332" s="209">
        <f t="shared" ref="C332" si="69">C333</f>
        <v>5000</v>
      </c>
    </row>
    <row r="333" spans="1:3" s="184" customFormat="1" x14ac:dyDescent="0.2">
      <c r="A333" s="210">
        <v>729100</v>
      </c>
      <c r="B333" s="211" t="s">
        <v>77</v>
      </c>
      <c r="C333" s="199">
        <v>5000</v>
      </c>
    </row>
    <row r="334" spans="1:3" s="206" customFormat="1" ht="25.5" x14ac:dyDescent="0.2">
      <c r="A334" s="197">
        <v>810000</v>
      </c>
      <c r="B334" s="198" t="s">
        <v>753</v>
      </c>
      <c r="C334" s="203">
        <f t="shared" ref="C334:C335" si="70">C335</f>
        <v>200000</v>
      </c>
    </row>
    <row r="335" spans="1:3" s="224" customFormat="1" ht="51" x14ac:dyDescent="0.2">
      <c r="A335" s="207">
        <v>816000</v>
      </c>
      <c r="B335" s="208" t="s">
        <v>205</v>
      </c>
      <c r="C335" s="209">
        <f t="shared" si="70"/>
        <v>200000</v>
      </c>
    </row>
    <row r="336" spans="1:3" s="184" customFormat="1" ht="52.5" x14ac:dyDescent="0.2">
      <c r="A336" s="210">
        <v>816100</v>
      </c>
      <c r="B336" s="211" t="s">
        <v>205</v>
      </c>
      <c r="C336" s="199">
        <v>200000</v>
      </c>
    </row>
    <row r="337" spans="1:3" s="206" customFormat="1" ht="51" x14ac:dyDescent="0.2">
      <c r="A337" s="197">
        <v>880000</v>
      </c>
      <c r="B337" s="234" t="s">
        <v>757</v>
      </c>
      <c r="C337" s="203">
        <f t="shared" ref="C337:C338" si="71">C338</f>
        <v>20000</v>
      </c>
    </row>
    <row r="338" spans="1:3" s="224" customFormat="1" ht="51" x14ac:dyDescent="0.2">
      <c r="A338" s="207">
        <v>881000</v>
      </c>
      <c r="B338" s="208" t="s">
        <v>145</v>
      </c>
      <c r="C338" s="209">
        <f t="shared" si="71"/>
        <v>20000</v>
      </c>
    </row>
    <row r="339" spans="1:3" s="184" customFormat="1" ht="52.5" x14ac:dyDescent="0.2">
      <c r="A339" s="210">
        <v>881200</v>
      </c>
      <c r="B339" s="211" t="s">
        <v>145</v>
      </c>
      <c r="C339" s="199">
        <v>20000</v>
      </c>
    </row>
    <row r="340" spans="1:3" s="206" customFormat="1" ht="25.5" x14ac:dyDescent="0.2">
      <c r="A340" s="197">
        <v>930000</v>
      </c>
      <c r="B340" s="227" t="s">
        <v>756</v>
      </c>
      <c r="C340" s="203">
        <f t="shared" ref="C340" si="72">C341+C343</f>
        <v>65000</v>
      </c>
    </row>
    <row r="341" spans="1:3" s="224" customFormat="1" ht="25.5" x14ac:dyDescent="0.2">
      <c r="A341" s="218">
        <v>931000</v>
      </c>
      <c r="B341" s="240" t="s">
        <v>755</v>
      </c>
      <c r="C341" s="209">
        <f t="shared" ref="C341" si="73">C342</f>
        <v>60000</v>
      </c>
    </row>
    <row r="342" spans="1:3" s="184" customFormat="1" x14ac:dyDescent="0.2">
      <c r="A342" s="221">
        <v>931100</v>
      </c>
      <c r="B342" s="211" t="s">
        <v>189</v>
      </c>
      <c r="C342" s="199">
        <v>60000</v>
      </c>
    </row>
    <row r="343" spans="1:3" s="224" customFormat="1" ht="51" x14ac:dyDescent="0.2">
      <c r="A343" s="207">
        <v>938000</v>
      </c>
      <c r="B343" s="208" t="s">
        <v>124</v>
      </c>
      <c r="C343" s="209">
        <f t="shared" ref="C343" si="74">C344</f>
        <v>5000</v>
      </c>
    </row>
    <row r="344" spans="1:3" s="184" customFormat="1" ht="52.5" x14ac:dyDescent="0.2">
      <c r="A344" s="210">
        <v>938200</v>
      </c>
      <c r="B344" s="211" t="s">
        <v>193</v>
      </c>
      <c r="C344" s="199">
        <v>5000</v>
      </c>
    </row>
    <row r="345" spans="1:3" s="206" customFormat="1" ht="51" x14ac:dyDescent="0.2">
      <c r="A345" s="204" t="s">
        <v>1</v>
      </c>
      <c r="B345" s="205" t="s">
        <v>749</v>
      </c>
      <c r="C345" s="203">
        <v>30000</v>
      </c>
    </row>
    <row r="346" spans="1:3" s="184" customFormat="1" x14ac:dyDescent="0.2">
      <c r="A346" s="212"/>
      <c r="B346" s="213" t="s">
        <v>747</v>
      </c>
      <c r="C346" s="214">
        <f t="shared" ref="C346" si="75">+C327+C334+C337+C340+C345</f>
        <v>370000</v>
      </c>
    </row>
    <row r="347" spans="1:3" s="184" customFormat="1" x14ac:dyDescent="0.2">
      <c r="A347" s="215"/>
      <c r="B347" s="198"/>
      <c r="C347" s="203"/>
    </row>
    <row r="348" spans="1:3" s="184" customFormat="1" x14ac:dyDescent="0.2">
      <c r="A348" s="197"/>
      <c r="B348" s="198"/>
      <c r="C348" s="199"/>
    </row>
    <row r="349" spans="1:3" s="184" customFormat="1" x14ac:dyDescent="0.2">
      <c r="A349" s="200" t="s">
        <v>624</v>
      </c>
      <c r="B349" s="201"/>
      <c r="C349" s="199"/>
    </row>
    <row r="350" spans="1:3" s="184" customFormat="1" x14ac:dyDescent="0.2">
      <c r="A350" s="200" t="s">
        <v>249</v>
      </c>
      <c r="B350" s="201"/>
      <c r="C350" s="199"/>
    </row>
    <row r="351" spans="1:3" s="184" customFormat="1" x14ac:dyDescent="0.2">
      <c r="A351" s="200" t="s">
        <v>392</v>
      </c>
      <c r="B351" s="201"/>
      <c r="C351" s="199"/>
    </row>
    <row r="352" spans="1:3" s="184" customFormat="1" x14ac:dyDescent="0.2">
      <c r="A352" s="200" t="s">
        <v>530</v>
      </c>
      <c r="B352" s="201"/>
      <c r="C352" s="199"/>
    </row>
    <row r="353" spans="1:3" s="184" customFormat="1" x14ac:dyDescent="0.2">
      <c r="A353" s="200"/>
      <c r="B353" s="202"/>
      <c r="C353" s="203"/>
    </row>
    <row r="354" spans="1:3" s="206" customFormat="1" ht="25.5" x14ac:dyDescent="0.2">
      <c r="A354" s="197">
        <v>930000</v>
      </c>
      <c r="B354" s="227" t="s">
        <v>756</v>
      </c>
      <c r="C354" s="203">
        <f t="shared" ref="C354" si="76">+C355</f>
        <v>3500000</v>
      </c>
    </row>
    <row r="355" spans="1:3" s="184" customFormat="1" x14ac:dyDescent="0.2">
      <c r="A355" s="218">
        <v>931000</v>
      </c>
      <c r="B355" s="240" t="s">
        <v>755</v>
      </c>
      <c r="C355" s="209">
        <f t="shared" ref="C355" si="77">SUM(C356:C356)</f>
        <v>3500000</v>
      </c>
    </row>
    <row r="356" spans="1:3" s="184" customFormat="1" x14ac:dyDescent="0.2">
      <c r="A356" s="221">
        <v>931200</v>
      </c>
      <c r="B356" s="211" t="s">
        <v>190</v>
      </c>
      <c r="C356" s="199">
        <v>3500000</v>
      </c>
    </row>
    <row r="357" spans="1:3" s="184" customFormat="1" ht="51" x14ac:dyDescent="0.2">
      <c r="A357" s="204" t="s">
        <v>1</v>
      </c>
      <c r="B357" s="205" t="s">
        <v>749</v>
      </c>
      <c r="C357" s="203">
        <v>3500000</v>
      </c>
    </row>
    <row r="358" spans="1:3" s="184" customFormat="1" x14ac:dyDescent="0.2">
      <c r="A358" s="212"/>
      <c r="B358" s="213" t="s">
        <v>747</v>
      </c>
      <c r="C358" s="214">
        <f t="shared" ref="C358" si="78">+C354+C357</f>
        <v>7000000</v>
      </c>
    </row>
    <row r="359" spans="1:3" s="184" customFormat="1" x14ac:dyDescent="0.2">
      <c r="A359" s="215"/>
      <c r="B359" s="198"/>
      <c r="C359" s="203"/>
    </row>
    <row r="360" spans="1:3" s="184" customFormat="1" x14ac:dyDescent="0.2">
      <c r="A360" s="197"/>
      <c r="B360" s="198"/>
      <c r="C360" s="199"/>
    </row>
    <row r="361" spans="1:3" s="184" customFormat="1" x14ac:dyDescent="0.2">
      <c r="A361" s="200" t="s">
        <v>625</v>
      </c>
      <c r="B361" s="201"/>
      <c r="C361" s="199"/>
    </row>
    <row r="362" spans="1:3" s="184" customFormat="1" x14ac:dyDescent="0.2">
      <c r="A362" s="200" t="s">
        <v>249</v>
      </c>
      <c r="B362" s="201"/>
      <c r="C362" s="199"/>
    </row>
    <row r="363" spans="1:3" s="184" customFormat="1" x14ac:dyDescent="0.2">
      <c r="A363" s="200" t="s">
        <v>393</v>
      </c>
      <c r="B363" s="201"/>
      <c r="C363" s="199"/>
    </row>
    <row r="364" spans="1:3" s="184" customFormat="1" x14ac:dyDescent="0.2">
      <c r="A364" s="200" t="s">
        <v>530</v>
      </c>
      <c r="B364" s="201"/>
      <c r="C364" s="199"/>
    </row>
    <row r="365" spans="1:3" s="184" customFormat="1" x14ac:dyDescent="0.2">
      <c r="A365" s="200"/>
      <c r="B365" s="202"/>
      <c r="C365" s="203"/>
    </row>
    <row r="366" spans="1:3" s="206" customFormat="1" ht="25.5" x14ac:dyDescent="0.2">
      <c r="A366" s="197">
        <v>930000</v>
      </c>
      <c r="B366" s="227" t="s">
        <v>756</v>
      </c>
      <c r="C366" s="203">
        <f t="shared" ref="C366" si="79">+C367</f>
        <v>200000</v>
      </c>
    </row>
    <row r="367" spans="1:3" s="184" customFormat="1" x14ac:dyDescent="0.2">
      <c r="A367" s="218">
        <v>931000</v>
      </c>
      <c r="B367" s="240" t="s">
        <v>755</v>
      </c>
      <c r="C367" s="209">
        <f t="shared" ref="C367" si="80">SUM(C368:C368)</f>
        <v>200000</v>
      </c>
    </row>
    <row r="368" spans="1:3" s="184" customFormat="1" x14ac:dyDescent="0.2">
      <c r="A368" s="221">
        <v>931200</v>
      </c>
      <c r="B368" s="211" t="s">
        <v>190</v>
      </c>
      <c r="C368" s="199">
        <v>200000</v>
      </c>
    </row>
    <row r="369" spans="1:3" s="184" customFormat="1" ht="51" x14ac:dyDescent="0.2">
      <c r="A369" s="204" t="s">
        <v>1</v>
      </c>
      <c r="B369" s="205" t="s">
        <v>749</v>
      </c>
      <c r="C369" s="203">
        <v>128000</v>
      </c>
    </row>
    <row r="370" spans="1:3" s="184" customFormat="1" x14ac:dyDescent="0.2">
      <c r="A370" s="212"/>
      <c r="B370" s="213" t="s">
        <v>747</v>
      </c>
      <c r="C370" s="214">
        <f t="shared" ref="C370" si="81">+C366+C369</f>
        <v>328000</v>
      </c>
    </row>
    <row r="371" spans="1:3" s="184" customFormat="1" x14ac:dyDescent="0.2">
      <c r="A371" s="215"/>
      <c r="B371" s="198"/>
      <c r="C371" s="203"/>
    </row>
    <row r="372" spans="1:3" s="184" customFormat="1" x14ac:dyDescent="0.2">
      <c r="A372" s="215"/>
      <c r="B372" s="198"/>
      <c r="C372" s="203"/>
    </row>
    <row r="373" spans="1:3" s="184" customFormat="1" x14ac:dyDescent="0.2">
      <c r="A373" s="200" t="s">
        <v>626</v>
      </c>
      <c r="B373" s="201"/>
      <c r="C373" s="199"/>
    </row>
    <row r="374" spans="1:3" s="184" customFormat="1" x14ac:dyDescent="0.2">
      <c r="A374" s="200" t="s">
        <v>249</v>
      </c>
      <c r="B374" s="201"/>
      <c r="C374" s="199"/>
    </row>
    <row r="375" spans="1:3" s="184" customFormat="1" x14ac:dyDescent="0.2">
      <c r="A375" s="200" t="s">
        <v>394</v>
      </c>
      <c r="B375" s="201"/>
      <c r="C375" s="199"/>
    </row>
    <row r="376" spans="1:3" s="184" customFormat="1" x14ac:dyDescent="0.2">
      <c r="A376" s="200" t="s">
        <v>530</v>
      </c>
      <c r="B376" s="201"/>
      <c r="C376" s="199"/>
    </row>
    <row r="377" spans="1:3" s="184" customFormat="1" x14ac:dyDescent="0.2">
      <c r="A377" s="200"/>
      <c r="B377" s="202"/>
      <c r="C377" s="203"/>
    </row>
    <row r="378" spans="1:3" s="206" customFormat="1" ht="25.5" x14ac:dyDescent="0.2">
      <c r="A378" s="197">
        <v>930000</v>
      </c>
      <c r="B378" s="227" t="s">
        <v>756</v>
      </c>
      <c r="C378" s="203">
        <f t="shared" ref="C378" si="82">+C379</f>
        <v>1000000</v>
      </c>
    </row>
    <row r="379" spans="1:3" s="184" customFormat="1" x14ac:dyDescent="0.2">
      <c r="A379" s="218">
        <v>931000</v>
      </c>
      <c r="B379" s="240" t="s">
        <v>755</v>
      </c>
      <c r="C379" s="209">
        <f t="shared" ref="C379" si="83">SUM(C380:C380)</f>
        <v>1000000</v>
      </c>
    </row>
    <row r="380" spans="1:3" s="184" customFormat="1" x14ac:dyDescent="0.2">
      <c r="A380" s="221">
        <v>931200</v>
      </c>
      <c r="B380" s="211" t="s">
        <v>190</v>
      </c>
      <c r="C380" s="199">
        <v>1000000</v>
      </c>
    </row>
    <row r="381" spans="1:3" s="206" customFormat="1" ht="51" x14ac:dyDescent="0.2">
      <c r="A381" s="204" t="s">
        <v>1</v>
      </c>
      <c r="B381" s="205" t="s">
        <v>749</v>
      </c>
      <c r="C381" s="203">
        <v>500000</v>
      </c>
    </row>
    <row r="382" spans="1:3" s="184" customFormat="1" x14ac:dyDescent="0.2">
      <c r="A382" s="212"/>
      <c r="B382" s="213" t="s">
        <v>747</v>
      </c>
      <c r="C382" s="214">
        <f t="shared" ref="C382" si="84">+C378+C381</f>
        <v>1500000</v>
      </c>
    </row>
    <row r="383" spans="1:3" s="184" customFormat="1" x14ac:dyDescent="0.2">
      <c r="A383" s="215"/>
      <c r="B383" s="198"/>
      <c r="C383" s="203"/>
    </row>
    <row r="384" spans="1:3" s="184" customFormat="1" x14ac:dyDescent="0.2">
      <c r="A384" s="197"/>
      <c r="B384" s="198"/>
      <c r="C384" s="199"/>
    </row>
    <row r="385" spans="1:3" s="184" customFormat="1" x14ac:dyDescent="0.2">
      <c r="A385" s="200" t="s">
        <v>627</v>
      </c>
      <c r="B385" s="201"/>
      <c r="C385" s="199"/>
    </row>
    <row r="386" spans="1:3" s="184" customFormat="1" x14ac:dyDescent="0.2">
      <c r="A386" s="200" t="s">
        <v>249</v>
      </c>
      <c r="B386" s="201"/>
      <c r="C386" s="199"/>
    </row>
    <row r="387" spans="1:3" s="184" customFormat="1" x14ac:dyDescent="0.2">
      <c r="A387" s="200" t="s">
        <v>395</v>
      </c>
      <c r="B387" s="201"/>
      <c r="C387" s="199"/>
    </row>
    <row r="388" spans="1:3" s="184" customFormat="1" x14ac:dyDescent="0.2">
      <c r="A388" s="200" t="s">
        <v>530</v>
      </c>
      <c r="B388" s="201"/>
      <c r="C388" s="199"/>
    </row>
    <row r="389" spans="1:3" s="184" customFormat="1" x14ac:dyDescent="0.2">
      <c r="A389" s="200"/>
      <c r="B389" s="202"/>
      <c r="C389" s="203"/>
    </row>
    <row r="390" spans="1:3" s="206" customFormat="1" ht="25.5" x14ac:dyDescent="0.2">
      <c r="A390" s="197">
        <v>930000</v>
      </c>
      <c r="B390" s="227" t="s">
        <v>756</v>
      </c>
      <c r="C390" s="203">
        <f t="shared" ref="C390" si="85">+C391</f>
        <v>2500000</v>
      </c>
    </row>
    <row r="391" spans="1:3" s="184" customFormat="1" x14ac:dyDescent="0.2">
      <c r="A391" s="218">
        <v>931000</v>
      </c>
      <c r="B391" s="240" t="s">
        <v>755</v>
      </c>
      <c r="C391" s="209">
        <f t="shared" ref="C391" si="86">SUM(C392:C392)</f>
        <v>2500000</v>
      </c>
    </row>
    <row r="392" spans="1:3" s="184" customFormat="1" x14ac:dyDescent="0.2">
      <c r="A392" s="221">
        <v>931200</v>
      </c>
      <c r="B392" s="211" t="s">
        <v>190</v>
      </c>
      <c r="C392" s="199">
        <v>2500000</v>
      </c>
    </row>
    <row r="393" spans="1:3" s="206" customFormat="1" ht="51" x14ac:dyDescent="0.2">
      <c r="A393" s="204" t="s">
        <v>1</v>
      </c>
      <c r="B393" s="205" t="s">
        <v>749</v>
      </c>
      <c r="C393" s="203">
        <v>1000000</v>
      </c>
    </row>
    <row r="394" spans="1:3" s="184" customFormat="1" x14ac:dyDescent="0.2">
      <c r="A394" s="212"/>
      <c r="B394" s="213" t="s">
        <v>747</v>
      </c>
      <c r="C394" s="214">
        <f t="shared" ref="C394" si="87">+C390+C393</f>
        <v>3500000</v>
      </c>
    </row>
    <row r="395" spans="1:3" s="184" customFormat="1" x14ac:dyDescent="0.2">
      <c r="A395" s="215"/>
      <c r="B395" s="198"/>
      <c r="C395" s="203"/>
    </row>
    <row r="396" spans="1:3" s="184" customFormat="1" x14ac:dyDescent="0.2">
      <c r="A396" s="197"/>
      <c r="B396" s="198"/>
      <c r="C396" s="199"/>
    </row>
    <row r="397" spans="1:3" s="184" customFormat="1" x14ac:dyDescent="0.2">
      <c r="A397" s="200" t="s">
        <v>628</v>
      </c>
      <c r="B397" s="201"/>
      <c r="C397" s="199"/>
    </row>
    <row r="398" spans="1:3" s="184" customFormat="1" x14ac:dyDescent="0.2">
      <c r="A398" s="200" t="s">
        <v>249</v>
      </c>
      <c r="B398" s="201"/>
      <c r="C398" s="199"/>
    </row>
    <row r="399" spans="1:3" s="184" customFormat="1" x14ac:dyDescent="0.2">
      <c r="A399" s="200" t="s">
        <v>396</v>
      </c>
      <c r="B399" s="201"/>
      <c r="C399" s="199"/>
    </row>
    <row r="400" spans="1:3" s="184" customFormat="1" x14ac:dyDescent="0.2">
      <c r="A400" s="200" t="s">
        <v>530</v>
      </c>
      <c r="B400" s="201"/>
      <c r="C400" s="199"/>
    </row>
    <row r="401" spans="1:3" s="184" customFormat="1" x14ac:dyDescent="0.2">
      <c r="A401" s="200"/>
      <c r="B401" s="202"/>
      <c r="C401" s="203"/>
    </row>
    <row r="402" spans="1:3" s="206" customFormat="1" ht="25.5" x14ac:dyDescent="0.2">
      <c r="A402" s="197">
        <v>930000</v>
      </c>
      <c r="B402" s="227" t="s">
        <v>756</v>
      </c>
      <c r="C402" s="203">
        <f t="shared" ref="C402" si="88">+C403</f>
        <v>3000000</v>
      </c>
    </row>
    <row r="403" spans="1:3" s="184" customFormat="1" x14ac:dyDescent="0.2">
      <c r="A403" s="218">
        <v>931000</v>
      </c>
      <c r="B403" s="240" t="s">
        <v>755</v>
      </c>
      <c r="C403" s="209">
        <f t="shared" ref="C403" si="89">SUM(C404:C404)</f>
        <v>3000000</v>
      </c>
    </row>
    <row r="404" spans="1:3" s="184" customFormat="1" x14ac:dyDescent="0.2">
      <c r="A404" s="221">
        <v>931200</v>
      </c>
      <c r="B404" s="211" t="s">
        <v>190</v>
      </c>
      <c r="C404" s="199">
        <v>3000000</v>
      </c>
    </row>
    <row r="405" spans="1:3" s="206" customFormat="1" ht="51" x14ac:dyDescent="0.2">
      <c r="A405" s="204" t="s">
        <v>1</v>
      </c>
      <c r="B405" s="205" t="s">
        <v>749</v>
      </c>
      <c r="C405" s="203">
        <v>3000000</v>
      </c>
    </row>
    <row r="406" spans="1:3" s="184" customFormat="1" x14ac:dyDescent="0.2">
      <c r="A406" s="212"/>
      <c r="B406" s="213" t="s">
        <v>747</v>
      </c>
      <c r="C406" s="214">
        <f t="shared" ref="C406" si="90">+C402+C405</f>
        <v>6000000</v>
      </c>
    </row>
    <row r="407" spans="1:3" s="184" customFormat="1" x14ac:dyDescent="0.2">
      <c r="A407" s="215"/>
      <c r="B407" s="198"/>
      <c r="C407" s="203"/>
    </row>
    <row r="408" spans="1:3" s="184" customFormat="1" x14ac:dyDescent="0.2">
      <c r="A408" s="197"/>
      <c r="B408" s="198"/>
      <c r="C408" s="199"/>
    </row>
    <row r="409" spans="1:3" s="184" customFormat="1" x14ac:dyDescent="0.2">
      <c r="A409" s="200" t="s">
        <v>629</v>
      </c>
      <c r="B409" s="201"/>
      <c r="C409" s="199"/>
    </row>
    <row r="410" spans="1:3" s="184" customFormat="1" x14ac:dyDescent="0.2">
      <c r="A410" s="200" t="s">
        <v>249</v>
      </c>
      <c r="B410" s="201"/>
      <c r="C410" s="199"/>
    </row>
    <row r="411" spans="1:3" s="184" customFormat="1" x14ac:dyDescent="0.2">
      <c r="A411" s="200" t="s">
        <v>397</v>
      </c>
      <c r="B411" s="201"/>
      <c r="C411" s="199"/>
    </row>
    <row r="412" spans="1:3" s="184" customFormat="1" x14ac:dyDescent="0.2">
      <c r="A412" s="200" t="s">
        <v>530</v>
      </c>
      <c r="B412" s="201"/>
      <c r="C412" s="199"/>
    </row>
    <row r="413" spans="1:3" s="184" customFormat="1" x14ac:dyDescent="0.2">
      <c r="A413" s="200"/>
      <c r="B413" s="202"/>
      <c r="C413" s="203"/>
    </row>
    <row r="414" spans="1:3" s="206" customFormat="1" ht="25.5" x14ac:dyDescent="0.2">
      <c r="A414" s="197">
        <v>930000</v>
      </c>
      <c r="B414" s="227" t="s">
        <v>756</v>
      </c>
      <c r="C414" s="203">
        <f>+C415</f>
        <v>1700000</v>
      </c>
    </row>
    <row r="415" spans="1:3" s="184" customFormat="1" x14ac:dyDescent="0.2">
      <c r="A415" s="218">
        <v>931000</v>
      </c>
      <c r="B415" s="240" t="s">
        <v>755</v>
      </c>
      <c r="C415" s="209">
        <f>SUM(C416:C416)</f>
        <v>1700000</v>
      </c>
    </row>
    <row r="416" spans="1:3" s="184" customFormat="1" x14ac:dyDescent="0.2">
      <c r="A416" s="221">
        <v>931200</v>
      </c>
      <c r="B416" s="211" t="s">
        <v>190</v>
      </c>
      <c r="C416" s="199">
        <v>1700000</v>
      </c>
    </row>
    <row r="417" spans="1:3" s="206" customFormat="1" ht="51" x14ac:dyDescent="0.2">
      <c r="A417" s="204" t="s">
        <v>1</v>
      </c>
      <c r="B417" s="205" t="s">
        <v>749</v>
      </c>
      <c r="C417" s="203">
        <v>800000</v>
      </c>
    </row>
    <row r="418" spans="1:3" s="184" customFormat="1" x14ac:dyDescent="0.2">
      <c r="A418" s="212"/>
      <c r="B418" s="213" t="s">
        <v>747</v>
      </c>
      <c r="C418" s="214">
        <f>+C414+C417</f>
        <v>2500000</v>
      </c>
    </row>
    <row r="419" spans="1:3" s="184" customFormat="1" x14ac:dyDescent="0.2">
      <c r="A419" s="215"/>
      <c r="B419" s="198"/>
      <c r="C419" s="203"/>
    </row>
    <row r="420" spans="1:3" s="184" customFormat="1" x14ac:dyDescent="0.2">
      <c r="A420" s="197"/>
      <c r="B420" s="198"/>
      <c r="C420" s="199"/>
    </row>
    <row r="421" spans="1:3" s="184" customFormat="1" x14ac:dyDescent="0.2">
      <c r="A421" s="200" t="s">
        <v>630</v>
      </c>
      <c r="B421" s="201"/>
      <c r="C421" s="199"/>
    </row>
    <row r="422" spans="1:3" s="184" customFormat="1" x14ac:dyDescent="0.2">
      <c r="A422" s="200" t="s">
        <v>249</v>
      </c>
      <c r="B422" s="201"/>
      <c r="C422" s="199"/>
    </row>
    <row r="423" spans="1:3" s="184" customFormat="1" x14ac:dyDescent="0.2">
      <c r="A423" s="200" t="s">
        <v>398</v>
      </c>
      <c r="B423" s="201"/>
      <c r="C423" s="199"/>
    </row>
    <row r="424" spans="1:3" s="184" customFormat="1" x14ac:dyDescent="0.2">
      <c r="A424" s="200" t="s">
        <v>530</v>
      </c>
      <c r="B424" s="201"/>
      <c r="C424" s="199"/>
    </row>
    <row r="425" spans="1:3" s="184" customFormat="1" x14ac:dyDescent="0.2">
      <c r="A425" s="200"/>
      <c r="B425" s="202"/>
      <c r="C425" s="203"/>
    </row>
    <row r="426" spans="1:3" s="206" customFormat="1" ht="25.5" x14ac:dyDescent="0.2">
      <c r="A426" s="197">
        <v>930000</v>
      </c>
      <c r="B426" s="227" t="s">
        <v>756</v>
      </c>
      <c r="C426" s="203">
        <f t="shared" ref="C426" si="91">+C427</f>
        <v>1000000</v>
      </c>
    </row>
    <row r="427" spans="1:3" s="184" customFormat="1" x14ac:dyDescent="0.2">
      <c r="A427" s="218">
        <v>931000</v>
      </c>
      <c r="B427" s="240" t="s">
        <v>755</v>
      </c>
      <c r="C427" s="209">
        <f t="shared" ref="C427" si="92">SUM(C428:C428)</f>
        <v>1000000</v>
      </c>
    </row>
    <row r="428" spans="1:3" s="184" customFormat="1" x14ac:dyDescent="0.2">
      <c r="A428" s="221">
        <v>931200</v>
      </c>
      <c r="B428" s="211" t="s">
        <v>190</v>
      </c>
      <c r="C428" s="199">
        <v>1000000</v>
      </c>
    </row>
    <row r="429" spans="1:3" s="206" customFormat="1" ht="51" x14ac:dyDescent="0.2">
      <c r="A429" s="204" t="s">
        <v>1</v>
      </c>
      <c r="B429" s="205" t="s">
        <v>749</v>
      </c>
      <c r="C429" s="203">
        <v>1000000</v>
      </c>
    </row>
    <row r="430" spans="1:3" s="184" customFormat="1" x14ac:dyDescent="0.2">
      <c r="A430" s="212"/>
      <c r="B430" s="213" t="s">
        <v>747</v>
      </c>
      <c r="C430" s="214">
        <f t="shared" ref="C430" si="93">+C426+C429</f>
        <v>2000000</v>
      </c>
    </row>
    <row r="431" spans="1:3" s="184" customFormat="1" x14ac:dyDescent="0.2">
      <c r="A431" s="215"/>
      <c r="B431" s="198"/>
      <c r="C431" s="203"/>
    </row>
    <row r="432" spans="1:3" s="184" customFormat="1" x14ac:dyDescent="0.2">
      <c r="A432" s="197"/>
      <c r="B432" s="198"/>
      <c r="C432" s="199"/>
    </row>
    <row r="433" spans="1:3" s="184" customFormat="1" x14ac:dyDescent="0.2">
      <c r="A433" s="200" t="s">
        <v>631</v>
      </c>
      <c r="B433" s="201"/>
      <c r="C433" s="199"/>
    </row>
    <row r="434" spans="1:3" s="184" customFormat="1" x14ac:dyDescent="0.2">
      <c r="A434" s="200" t="s">
        <v>249</v>
      </c>
      <c r="B434" s="201"/>
      <c r="C434" s="199"/>
    </row>
    <row r="435" spans="1:3" s="184" customFormat="1" x14ac:dyDescent="0.2">
      <c r="A435" s="200" t="s">
        <v>399</v>
      </c>
      <c r="B435" s="201"/>
      <c r="C435" s="199"/>
    </row>
    <row r="436" spans="1:3" s="184" customFormat="1" x14ac:dyDescent="0.2">
      <c r="A436" s="200" t="s">
        <v>530</v>
      </c>
      <c r="B436" s="201"/>
      <c r="C436" s="199"/>
    </row>
    <row r="437" spans="1:3" s="184" customFormat="1" x14ac:dyDescent="0.2">
      <c r="A437" s="200"/>
      <c r="B437" s="202"/>
      <c r="C437" s="203"/>
    </row>
    <row r="438" spans="1:3" s="206" customFormat="1" ht="25.5" x14ac:dyDescent="0.2">
      <c r="A438" s="197">
        <v>930000</v>
      </c>
      <c r="B438" s="227" t="s">
        <v>756</v>
      </c>
      <c r="C438" s="203">
        <f t="shared" ref="C438" si="94">+C439</f>
        <v>3500000</v>
      </c>
    </row>
    <row r="439" spans="1:3" s="184" customFormat="1" x14ac:dyDescent="0.2">
      <c r="A439" s="218">
        <v>931000</v>
      </c>
      <c r="B439" s="240" t="s">
        <v>755</v>
      </c>
      <c r="C439" s="209">
        <f t="shared" ref="C439" si="95">SUM(C440:C440)</f>
        <v>3500000</v>
      </c>
    </row>
    <row r="440" spans="1:3" s="184" customFormat="1" x14ac:dyDescent="0.2">
      <c r="A440" s="221">
        <v>931200</v>
      </c>
      <c r="B440" s="211" t="s">
        <v>190</v>
      </c>
      <c r="C440" s="199">
        <v>3500000</v>
      </c>
    </row>
    <row r="441" spans="1:3" s="206" customFormat="1" ht="51" x14ac:dyDescent="0.2">
      <c r="A441" s="204" t="s">
        <v>1</v>
      </c>
      <c r="B441" s="205" t="s">
        <v>749</v>
      </c>
      <c r="C441" s="203">
        <v>4500000</v>
      </c>
    </row>
    <row r="442" spans="1:3" s="184" customFormat="1" x14ac:dyDescent="0.2">
      <c r="A442" s="212"/>
      <c r="B442" s="213" t="s">
        <v>747</v>
      </c>
      <c r="C442" s="214">
        <f t="shared" ref="C442" si="96">+C438+C441</f>
        <v>8000000</v>
      </c>
    </row>
    <row r="443" spans="1:3" s="184" customFormat="1" x14ac:dyDescent="0.2">
      <c r="A443" s="215"/>
      <c r="B443" s="198"/>
      <c r="C443" s="203"/>
    </row>
    <row r="444" spans="1:3" s="184" customFormat="1" x14ac:dyDescent="0.2">
      <c r="A444" s="197"/>
      <c r="B444" s="198"/>
      <c r="C444" s="199"/>
    </row>
    <row r="445" spans="1:3" s="184" customFormat="1" x14ac:dyDescent="0.2">
      <c r="A445" s="200" t="s">
        <v>632</v>
      </c>
      <c r="B445" s="201"/>
      <c r="C445" s="199"/>
    </row>
    <row r="446" spans="1:3" s="184" customFormat="1" x14ac:dyDescent="0.2">
      <c r="A446" s="200" t="s">
        <v>249</v>
      </c>
      <c r="B446" s="201"/>
      <c r="C446" s="199"/>
    </row>
    <row r="447" spans="1:3" s="184" customFormat="1" x14ac:dyDescent="0.2">
      <c r="A447" s="200" t="s">
        <v>400</v>
      </c>
      <c r="B447" s="201"/>
      <c r="C447" s="199"/>
    </row>
    <row r="448" spans="1:3" s="184" customFormat="1" x14ac:dyDescent="0.2">
      <c r="A448" s="200" t="s">
        <v>530</v>
      </c>
      <c r="B448" s="201"/>
      <c r="C448" s="199"/>
    </row>
    <row r="449" spans="1:3" s="184" customFormat="1" x14ac:dyDescent="0.2">
      <c r="A449" s="200"/>
      <c r="B449" s="202"/>
      <c r="C449" s="203"/>
    </row>
    <row r="450" spans="1:3" s="206" customFormat="1" ht="25.5" x14ac:dyDescent="0.2">
      <c r="A450" s="197">
        <v>930000</v>
      </c>
      <c r="B450" s="227" t="s">
        <v>756</v>
      </c>
      <c r="C450" s="203">
        <f>+C451</f>
        <v>500000</v>
      </c>
    </row>
    <row r="451" spans="1:3" s="184" customFormat="1" x14ac:dyDescent="0.2">
      <c r="A451" s="218">
        <v>931000</v>
      </c>
      <c r="B451" s="240" t="s">
        <v>755</v>
      </c>
      <c r="C451" s="209">
        <f>SUM(C452:C452)</f>
        <v>500000</v>
      </c>
    </row>
    <row r="452" spans="1:3" s="184" customFormat="1" x14ac:dyDescent="0.2">
      <c r="A452" s="221">
        <v>931200</v>
      </c>
      <c r="B452" s="211" t="s">
        <v>190</v>
      </c>
      <c r="C452" s="199">
        <v>500000</v>
      </c>
    </row>
    <row r="453" spans="1:3" s="206" customFormat="1" ht="51" x14ac:dyDescent="0.2">
      <c r="A453" s="204" t="s">
        <v>1</v>
      </c>
      <c r="B453" s="205" t="s">
        <v>749</v>
      </c>
      <c r="C453" s="203">
        <v>173200</v>
      </c>
    </row>
    <row r="454" spans="1:3" s="184" customFormat="1" x14ac:dyDescent="0.2">
      <c r="A454" s="212"/>
      <c r="B454" s="213" t="s">
        <v>747</v>
      </c>
      <c r="C454" s="214">
        <f>+C450+C453</f>
        <v>673200</v>
      </c>
    </row>
    <row r="455" spans="1:3" s="184" customFormat="1" x14ac:dyDescent="0.2">
      <c r="A455" s="215"/>
      <c r="B455" s="198"/>
      <c r="C455" s="203"/>
    </row>
    <row r="456" spans="1:3" s="184" customFormat="1" x14ac:dyDescent="0.2">
      <c r="A456" s="197"/>
      <c r="B456" s="198"/>
      <c r="C456" s="199"/>
    </row>
    <row r="457" spans="1:3" s="184" customFormat="1" x14ac:dyDescent="0.2">
      <c r="A457" s="200" t="s">
        <v>633</v>
      </c>
      <c r="B457" s="201"/>
      <c r="C457" s="199"/>
    </row>
    <row r="458" spans="1:3" s="184" customFormat="1" x14ac:dyDescent="0.2">
      <c r="A458" s="200" t="s">
        <v>249</v>
      </c>
      <c r="B458" s="201"/>
      <c r="C458" s="199"/>
    </row>
    <row r="459" spans="1:3" s="184" customFormat="1" x14ac:dyDescent="0.2">
      <c r="A459" s="200" t="s">
        <v>401</v>
      </c>
      <c r="B459" s="201"/>
      <c r="C459" s="199"/>
    </row>
    <row r="460" spans="1:3" s="184" customFormat="1" x14ac:dyDescent="0.2">
      <c r="A460" s="200" t="s">
        <v>530</v>
      </c>
      <c r="B460" s="201"/>
      <c r="C460" s="199"/>
    </row>
    <row r="461" spans="1:3" s="184" customFormat="1" x14ac:dyDescent="0.2">
      <c r="A461" s="200"/>
      <c r="B461" s="202"/>
      <c r="C461" s="203"/>
    </row>
    <row r="462" spans="1:3" s="206" customFormat="1" ht="25.5" x14ac:dyDescent="0.2">
      <c r="A462" s="197">
        <v>930000</v>
      </c>
      <c r="B462" s="227" t="s">
        <v>756</v>
      </c>
      <c r="C462" s="203">
        <f t="shared" ref="C462" si="97">+C463</f>
        <v>600000</v>
      </c>
    </row>
    <row r="463" spans="1:3" s="184" customFormat="1" x14ac:dyDescent="0.2">
      <c r="A463" s="218">
        <v>931000</v>
      </c>
      <c r="B463" s="240" t="s">
        <v>755</v>
      </c>
      <c r="C463" s="209">
        <f t="shared" ref="C463" si="98">SUM(C464:C464)</f>
        <v>600000</v>
      </c>
    </row>
    <row r="464" spans="1:3" s="184" customFormat="1" x14ac:dyDescent="0.2">
      <c r="A464" s="221">
        <v>931200</v>
      </c>
      <c r="B464" s="211" t="s">
        <v>190</v>
      </c>
      <c r="C464" s="199">
        <v>600000</v>
      </c>
    </row>
    <row r="465" spans="1:3" s="184" customFormat="1" ht="51" x14ac:dyDescent="0.2">
      <c r="A465" s="204" t="s">
        <v>1</v>
      </c>
      <c r="B465" s="205" t="s">
        <v>749</v>
      </c>
      <c r="C465" s="203">
        <v>600000</v>
      </c>
    </row>
    <row r="466" spans="1:3" s="184" customFormat="1" x14ac:dyDescent="0.2">
      <c r="A466" s="212"/>
      <c r="B466" s="213" t="s">
        <v>747</v>
      </c>
      <c r="C466" s="214">
        <f t="shared" ref="C466" si="99">+C462+C465</f>
        <v>1200000</v>
      </c>
    </row>
    <row r="467" spans="1:3" s="184" customFormat="1" x14ac:dyDescent="0.2">
      <c r="A467" s="215"/>
      <c r="B467" s="198"/>
      <c r="C467" s="203"/>
    </row>
    <row r="468" spans="1:3" s="184" customFormat="1" x14ac:dyDescent="0.2">
      <c r="A468" s="197"/>
      <c r="B468" s="198"/>
      <c r="C468" s="199"/>
    </row>
    <row r="469" spans="1:3" s="184" customFormat="1" x14ac:dyDescent="0.2">
      <c r="A469" s="200" t="s">
        <v>634</v>
      </c>
      <c r="B469" s="201"/>
      <c r="C469" s="199"/>
    </row>
    <row r="470" spans="1:3" s="184" customFormat="1" x14ac:dyDescent="0.2">
      <c r="A470" s="200" t="s">
        <v>249</v>
      </c>
      <c r="B470" s="201"/>
      <c r="C470" s="199"/>
    </row>
    <row r="471" spans="1:3" s="184" customFormat="1" x14ac:dyDescent="0.2">
      <c r="A471" s="200" t="s">
        <v>402</v>
      </c>
      <c r="B471" s="201"/>
      <c r="C471" s="199"/>
    </row>
    <row r="472" spans="1:3" s="184" customFormat="1" x14ac:dyDescent="0.2">
      <c r="A472" s="200" t="s">
        <v>530</v>
      </c>
      <c r="B472" s="201"/>
      <c r="C472" s="199"/>
    </row>
    <row r="473" spans="1:3" s="184" customFormat="1" x14ac:dyDescent="0.2">
      <c r="A473" s="200"/>
      <c r="B473" s="202"/>
      <c r="C473" s="203"/>
    </row>
    <row r="474" spans="1:3" s="206" customFormat="1" ht="25.5" x14ac:dyDescent="0.2">
      <c r="A474" s="197">
        <v>930000</v>
      </c>
      <c r="B474" s="227" t="s">
        <v>756</v>
      </c>
      <c r="C474" s="203">
        <f t="shared" ref="C474:C475" si="100">C475</f>
        <v>68000</v>
      </c>
    </row>
    <row r="475" spans="1:3" s="184" customFormat="1" x14ac:dyDescent="0.2">
      <c r="A475" s="218">
        <v>931000</v>
      </c>
      <c r="B475" s="240" t="s">
        <v>755</v>
      </c>
      <c r="C475" s="209">
        <f t="shared" si="100"/>
        <v>68000</v>
      </c>
    </row>
    <row r="476" spans="1:3" s="184" customFormat="1" x14ac:dyDescent="0.2">
      <c r="A476" s="221">
        <v>931200</v>
      </c>
      <c r="B476" s="211" t="s">
        <v>190</v>
      </c>
      <c r="C476" s="199">
        <v>68000</v>
      </c>
    </row>
    <row r="477" spans="1:3" s="206" customFormat="1" ht="51" x14ac:dyDescent="0.2">
      <c r="A477" s="204" t="s">
        <v>1</v>
      </c>
      <c r="B477" s="205" t="s">
        <v>749</v>
      </c>
      <c r="C477" s="203">
        <v>83000</v>
      </c>
    </row>
    <row r="478" spans="1:3" s="184" customFormat="1" x14ac:dyDescent="0.2">
      <c r="A478" s="212"/>
      <c r="B478" s="213" t="s">
        <v>747</v>
      </c>
      <c r="C478" s="214">
        <f t="shared" ref="C478" si="101">+C474+C477</f>
        <v>151000</v>
      </c>
    </row>
    <row r="479" spans="1:3" s="184" customFormat="1" x14ac:dyDescent="0.2">
      <c r="A479" s="215"/>
      <c r="B479" s="198"/>
      <c r="C479" s="203"/>
    </row>
    <row r="480" spans="1:3" s="184" customFormat="1" x14ac:dyDescent="0.2">
      <c r="A480" s="197"/>
      <c r="B480" s="198"/>
      <c r="C480" s="199"/>
    </row>
    <row r="481" spans="1:3" s="184" customFormat="1" x14ac:dyDescent="0.2">
      <c r="A481" s="200" t="s">
        <v>635</v>
      </c>
      <c r="B481" s="201"/>
      <c r="C481" s="199"/>
    </row>
    <row r="482" spans="1:3" s="184" customFormat="1" x14ac:dyDescent="0.2">
      <c r="A482" s="200" t="s">
        <v>249</v>
      </c>
      <c r="B482" s="201"/>
      <c r="C482" s="199"/>
    </row>
    <row r="483" spans="1:3" s="184" customFormat="1" x14ac:dyDescent="0.2">
      <c r="A483" s="200" t="s">
        <v>403</v>
      </c>
      <c r="B483" s="201"/>
      <c r="C483" s="199"/>
    </row>
    <row r="484" spans="1:3" s="184" customFormat="1" x14ac:dyDescent="0.2">
      <c r="A484" s="200" t="s">
        <v>530</v>
      </c>
      <c r="B484" s="201"/>
      <c r="C484" s="199"/>
    </row>
    <row r="485" spans="1:3" s="184" customFormat="1" x14ac:dyDescent="0.2">
      <c r="A485" s="200"/>
      <c r="B485" s="202"/>
      <c r="C485" s="203"/>
    </row>
    <row r="486" spans="1:3" s="206" customFormat="1" ht="25.5" x14ac:dyDescent="0.2">
      <c r="A486" s="197">
        <v>930000</v>
      </c>
      <c r="B486" s="227" t="s">
        <v>756</v>
      </c>
      <c r="C486" s="203">
        <f t="shared" ref="C486" si="102">+C487</f>
        <v>1000000</v>
      </c>
    </row>
    <row r="487" spans="1:3" s="184" customFormat="1" x14ac:dyDescent="0.2">
      <c r="A487" s="218">
        <v>931000</v>
      </c>
      <c r="B487" s="240" t="s">
        <v>755</v>
      </c>
      <c r="C487" s="209">
        <f t="shared" ref="C487" si="103">SUM(C488:C488)</f>
        <v>1000000</v>
      </c>
    </row>
    <row r="488" spans="1:3" s="184" customFormat="1" x14ac:dyDescent="0.2">
      <c r="A488" s="221">
        <v>931200</v>
      </c>
      <c r="B488" s="211" t="s">
        <v>190</v>
      </c>
      <c r="C488" s="199">
        <v>1000000</v>
      </c>
    </row>
    <row r="489" spans="1:3" s="184" customFormat="1" ht="51" x14ac:dyDescent="0.2">
      <c r="A489" s="204" t="s">
        <v>1</v>
      </c>
      <c r="B489" s="205" t="s">
        <v>749</v>
      </c>
      <c r="C489" s="203">
        <v>1000000</v>
      </c>
    </row>
    <row r="490" spans="1:3" s="184" customFormat="1" x14ac:dyDescent="0.2">
      <c r="A490" s="212"/>
      <c r="B490" s="213" t="s">
        <v>747</v>
      </c>
      <c r="C490" s="214">
        <f t="shared" ref="C490" si="104">+C486+C489</f>
        <v>2000000</v>
      </c>
    </row>
    <row r="491" spans="1:3" s="184" customFormat="1" x14ac:dyDescent="0.2">
      <c r="A491" s="215"/>
      <c r="B491" s="198"/>
      <c r="C491" s="203"/>
    </row>
    <row r="492" spans="1:3" s="184" customFormat="1" x14ac:dyDescent="0.2">
      <c r="A492" s="197"/>
      <c r="B492" s="198"/>
      <c r="C492" s="199"/>
    </row>
    <row r="493" spans="1:3" s="184" customFormat="1" x14ac:dyDescent="0.2">
      <c r="A493" s="200" t="s">
        <v>636</v>
      </c>
      <c r="B493" s="201"/>
      <c r="C493" s="199"/>
    </row>
    <row r="494" spans="1:3" s="184" customFormat="1" x14ac:dyDescent="0.2">
      <c r="A494" s="200" t="s">
        <v>249</v>
      </c>
      <c r="B494" s="201"/>
      <c r="C494" s="199"/>
    </row>
    <row r="495" spans="1:3" s="184" customFormat="1" x14ac:dyDescent="0.2">
      <c r="A495" s="200" t="s">
        <v>404</v>
      </c>
      <c r="B495" s="201"/>
      <c r="C495" s="199"/>
    </row>
    <row r="496" spans="1:3" s="184" customFormat="1" x14ac:dyDescent="0.2">
      <c r="A496" s="200" t="s">
        <v>530</v>
      </c>
      <c r="B496" s="201"/>
      <c r="C496" s="199"/>
    </row>
    <row r="497" spans="1:3" s="184" customFormat="1" x14ac:dyDescent="0.2">
      <c r="A497" s="200"/>
      <c r="B497" s="202"/>
      <c r="C497" s="203"/>
    </row>
    <row r="498" spans="1:3" s="206" customFormat="1" ht="25.5" x14ac:dyDescent="0.2">
      <c r="A498" s="197">
        <v>930000</v>
      </c>
      <c r="B498" s="227" t="s">
        <v>756</v>
      </c>
      <c r="C498" s="203">
        <f>+C499</f>
        <v>350000</v>
      </c>
    </row>
    <row r="499" spans="1:3" s="184" customFormat="1" x14ac:dyDescent="0.2">
      <c r="A499" s="218">
        <v>931000</v>
      </c>
      <c r="B499" s="240" t="s">
        <v>755</v>
      </c>
      <c r="C499" s="209">
        <f t="shared" ref="C499" si="105">SUM(C500:C500)</f>
        <v>350000</v>
      </c>
    </row>
    <row r="500" spans="1:3" s="184" customFormat="1" x14ac:dyDescent="0.2">
      <c r="A500" s="221">
        <v>931200</v>
      </c>
      <c r="B500" s="211" t="s">
        <v>190</v>
      </c>
      <c r="C500" s="199">
        <v>350000</v>
      </c>
    </row>
    <row r="501" spans="1:3" s="206" customFormat="1" ht="51" x14ac:dyDescent="0.2">
      <c r="A501" s="204" t="s">
        <v>1</v>
      </c>
      <c r="B501" s="205" t="s">
        <v>749</v>
      </c>
      <c r="C501" s="203">
        <v>100000</v>
      </c>
    </row>
    <row r="502" spans="1:3" s="184" customFormat="1" x14ac:dyDescent="0.2">
      <c r="A502" s="212"/>
      <c r="B502" s="213" t="s">
        <v>747</v>
      </c>
      <c r="C502" s="214">
        <f t="shared" ref="C502" si="106">+C498+C501</f>
        <v>450000</v>
      </c>
    </row>
    <row r="503" spans="1:3" s="184" customFormat="1" x14ac:dyDescent="0.2">
      <c r="A503" s="215"/>
      <c r="B503" s="198"/>
      <c r="C503" s="203"/>
    </row>
    <row r="504" spans="1:3" s="184" customFormat="1" x14ac:dyDescent="0.2">
      <c r="A504" s="197"/>
      <c r="B504" s="198"/>
      <c r="C504" s="199"/>
    </row>
    <row r="505" spans="1:3" s="184" customFormat="1" x14ac:dyDescent="0.2">
      <c r="A505" s="200" t="s">
        <v>637</v>
      </c>
      <c r="B505" s="201"/>
      <c r="C505" s="199"/>
    </row>
    <row r="506" spans="1:3" s="184" customFormat="1" x14ac:dyDescent="0.2">
      <c r="A506" s="200" t="s">
        <v>249</v>
      </c>
      <c r="B506" s="201"/>
      <c r="C506" s="199"/>
    </row>
    <row r="507" spans="1:3" s="184" customFormat="1" x14ac:dyDescent="0.2">
      <c r="A507" s="200" t="s">
        <v>405</v>
      </c>
      <c r="B507" s="201"/>
      <c r="C507" s="199"/>
    </row>
    <row r="508" spans="1:3" s="184" customFormat="1" x14ac:dyDescent="0.2">
      <c r="A508" s="200" t="s">
        <v>530</v>
      </c>
      <c r="B508" s="201"/>
      <c r="C508" s="199"/>
    </row>
    <row r="509" spans="1:3" s="184" customFormat="1" x14ac:dyDescent="0.2">
      <c r="A509" s="200"/>
      <c r="B509" s="202"/>
      <c r="C509" s="203"/>
    </row>
    <row r="510" spans="1:3" s="206" customFormat="1" ht="25.5" x14ac:dyDescent="0.2">
      <c r="A510" s="197">
        <v>930000</v>
      </c>
      <c r="B510" s="227" t="s">
        <v>756</v>
      </c>
      <c r="C510" s="203">
        <f t="shared" ref="C510" si="107">+C511</f>
        <v>122400</v>
      </c>
    </row>
    <row r="511" spans="1:3" s="184" customFormat="1" x14ac:dyDescent="0.2">
      <c r="A511" s="218">
        <v>931000</v>
      </c>
      <c r="B511" s="240" t="s">
        <v>755</v>
      </c>
      <c r="C511" s="209">
        <f t="shared" ref="C511" si="108">SUM(C512:C512)</f>
        <v>122400</v>
      </c>
    </row>
    <row r="512" spans="1:3" s="184" customFormat="1" x14ac:dyDescent="0.2">
      <c r="A512" s="221">
        <v>931200</v>
      </c>
      <c r="B512" s="211" t="s">
        <v>190</v>
      </c>
      <c r="C512" s="199">
        <v>122400</v>
      </c>
    </row>
    <row r="513" spans="1:3" s="206" customFormat="1" ht="51" x14ac:dyDescent="0.2">
      <c r="A513" s="204" t="s">
        <v>1</v>
      </c>
      <c r="B513" s="205" t="s">
        <v>749</v>
      </c>
      <c r="C513" s="203">
        <v>307400</v>
      </c>
    </row>
    <row r="514" spans="1:3" s="184" customFormat="1" x14ac:dyDescent="0.2">
      <c r="A514" s="212"/>
      <c r="B514" s="213" t="s">
        <v>747</v>
      </c>
      <c r="C514" s="214">
        <f t="shared" ref="C514" si="109">+C510+C513</f>
        <v>429800</v>
      </c>
    </row>
    <row r="515" spans="1:3" s="184" customFormat="1" x14ac:dyDescent="0.2">
      <c r="A515" s="215"/>
      <c r="B515" s="198"/>
      <c r="C515" s="203"/>
    </row>
    <row r="516" spans="1:3" s="184" customFormat="1" x14ac:dyDescent="0.2">
      <c r="A516" s="197"/>
      <c r="B516" s="198"/>
      <c r="C516" s="199"/>
    </row>
    <row r="517" spans="1:3" s="184" customFormat="1" x14ac:dyDescent="0.2">
      <c r="A517" s="200" t="s">
        <v>638</v>
      </c>
      <c r="B517" s="201"/>
      <c r="C517" s="199"/>
    </row>
    <row r="518" spans="1:3" s="184" customFormat="1" x14ac:dyDescent="0.2">
      <c r="A518" s="200" t="s">
        <v>249</v>
      </c>
      <c r="B518" s="201"/>
      <c r="C518" s="199"/>
    </row>
    <row r="519" spans="1:3" s="184" customFormat="1" x14ac:dyDescent="0.2">
      <c r="A519" s="200" t="s">
        <v>406</v>
      </c>
      <c r="B519" s="201"/>
      <c r="C519" s="199"/>
    </row>
    <row r="520" spans="1:3" s="184" customFormat="1" x14ac:dyDescent="0.2">
      <c r="A520" s="200" t="s">
        <v>530</v>
      </c>
      <c r="B520" s="201"/>
      <c r="C520" s="199"/>
    </row>
    <row r="521" spans="1:3" s="184" customFormat="1" x14ac:dyDescent="0.2">
      <c r="A521" s="200"/>
      <c r="B521" s="202"/>
      <c r="C521" s="203"/>
    </row>
    <row r="522" spans="1:3" s="206" customFormat="1" ht="25.5" x14ac:dyDescent="0.2">
      <c r="A522" s="197">
        <v>930000</v>
      </c>
      <c r="B522" s="227" t="s">
        <v>756</v>
      </c>
      <c r="C522" s="203">
        <f t="shared" ref="C522" si="110">+C523</f>
        <v>500000</v>
      </c>
    </row>
    <row r="523" spans="1:3" s="184" customFormat="1" x14ac:dyDescent="0.2">
      <c r="A523" s="218">
        <v>931000</v>
      </c>
      <c r="B523" s="240" t="s">
        <v>755</v>
      </c>
      <c r="C523" s="209">
        <f t="shared" ref="C523" si="111">SUM(C524:C524)</f>
        <v>500000</v>
      </c>
    </row>
    <row r="524" spans="1:3" s="184" customFormat="1" x14ac:dyDescent="0.2">
      <c r="A524" s="221">
        <v>931200</v>
      </c>
      <c r="B524" s="211" t="s">
        <v>190</v>
      </c>
      <c r="C524" s="199">
        <v>500000</v>
      </c>
    </row>
    <row r="525" spans="1:3" s="184" customFormat="1" ht="51" x14ac:dyDescent="0.2">
      <c r="A525" s="204" t="s">
        <v>1</v>
      </c>
      <c r="B525" s="205" t="s">
        <v>749</v>
      </c>
      <c r="C525" s="203">
        <v>500000</v>
      </c>
    </row>
    <row r="526" spans="1:3" s="184" customFormat="1" x14ac:dyDescent="0.2">
      <c r="A526" s="212"/>
      <c r="B526" s="213" t="s">
        <v>747</v>
      </c>
      <c r="C526" s="214">
        <f t="shared" ref="C526" si="112">+C522+C525</f>
        <v>1000000</v>
      </c>
    </row>
    <row r="527" spans="1:3" s="184" customFormat="1" x14ac:dyDescent="0.2">
      <c r="A527" s="215"/>
      <c r="B527" s="198"/>
      <c r="C527" s="203"/>
    </row>
    <row r="528" spans="1:3" s="184" customFormat="1" x14ac:dyDescent="0.2">
      <c r="A528" s="197"/>
      <c r="B528" s="198"/>
      <c r="C528" s="199"/>
    </row>
    <row r="529" spans="1:3" s="184" customFormat="1" x14ac:dyDescent="0.2">
      <c r="A529" s="200" t="s">
        <v>639</v>
      </c>
      <c r="B529" s="201"/>
      <c r="C529" s="199"/>
    </row>
    <row r="530" spans="1:3" s="184" customFormat="1" x14ac:dyDescent="0.2">
      <c r="A530" s="200" t="s">
        <v>249</v>
      </c>
      <c r="B530" s="201"/>
      <c r="C530" s="199"/>
    </row>
    <row r="531" spans="1:3" s="184" customFormat="1" x14ac:dyDescent="0.2">
      <c r="A531" s="200" t="s">
        <v>407</v>
      </c>
      <c r="B531" s="201"/>
      <c r="C531" s="199"/>
    </row>
    <row r="532" spans="1:3" s="184" customFormat="1" x14ac:dyDescent="0.2">
      <c r="A532" s="200" t="s">
        <v>530</v>
      </c>
      <c r="B532" s="201"/>
      <c r="C532" s="199"/>
    </row>
    <row r="533" spans="1:3" s="184" customFormat="1" x14ac:dyDescent="0.2">
      <c r="A533" s="200"/>
      <c r="B533" s="202"/>
      <c r="C533" s="203"/>
    </row>
    <row r="534" spans="1:3" s="206" customFormat="1" ht="25.5" x14ac:dyDescent="0.2">
      <c r="A534" s="197">
        <v>930000</v>
      </c>
      <c r="B534" s="227" t="s">
        <v>756</v>
      </c>
      <c r="C534" s="203">
        <f>+C535</f>
        <v>800000</v>
      </c>
    </row>
    <row r="535" spans="1:3" s="184" customFormat="1" x14ac:dyDescent="0.2">
      <c r="A535" s="218">
        <v>931000</v>
      </c>
      <c r="B535" s="240" t="s">
        <v>755</v>
      </c>
      <c r="C535" s="209">
        <f>SUM(C536:C536)</f>
        <v>800000</v>
      </c>
    </row>
    <row r="536" spans="1:3" s="184" customFormat="1" x14ac:dyDescent="0.2">
      <c r="A536" s="221">
        <v>931200</v>
      </c>
      <c r="B536" s="211" t="s">
        <v>190</v>
      </c>
      <c r="C536" s="199">
        <v>800000</v>
      </c>
    </row>
    <row r="537" spans="1:3" s="184" customFormat="1" ht="51" x14ac:dyDescent="0.2">
      <c r="A537" s="204" t="s">
        <v>1</v>
      </c>
      <c r="B537" s="205" t="s">
        <v>749</v>
      </c>
      <c r="C537" s="203">
        <v>900000</v>
      </c>
    </row>
    <row r="538" spans="1:3" s="184" customFormat="1" x14ac:dyDescent="0.2">
      <c r="A538" s="212"/>
      <c r="B538" s="213" t="s">
        <v>747</v>
      </c>
      <c r="C538" s="214">
        <f>+C534+C537</f>
        <v>1700000</v>
      </c>
    </row>
    <row r="539" spans="1:3" s="184" customFormat="1" x14ac:dyDescent="0.2">
      <c r="A539" s="215"/>
      <c r="B539" s="198"/>
      <c r="C539" s="203"/>
    </row>
    <row r="540" spans="1:3" s="184" customFormat="1" x14ac:dyDescent="0.2">
      <c r="A540" s="197"/>
      <c r="B540" s="198"/>
      <c r="C540" s="199"/>
    </row>
    <row r="541" spans="1:3" s="184" customFormat="1" x14ac:dyDescent="0.2">
      <c r="A541" s="200" t="s">
        <v>640</v>
      </c>
      <c r="B541" s="201"/>
      <c r="C541" s="199"/>
    </row>
    <row r="542" spans="1:3" s="184" customFormat="1" x14ac:dyDescent="0.2">
      <c r="A542" s="200" t="s">
        <v>249</v>
      </c>
      <c r="B542" s="201"/>
      <c r="C542" s="199"/>
    </row>
    <row r="543" spans="1:3" s="184" customFormat="1" x14ac:dyDescent="0.2">
      <c r="A543" s="200" t="s">
        <v>408</v>
      </c>
      <c r="B543" s="201"/>
      <c r="C543" s="199"/>
    </row>
    <row r="544" spans="1:3" s="184" customFormat="1" x14ac:dyDescent="0.2">
      <c r="A544" s="200" t="s">
        <v>530</v>
      </c>
      <c r="B544" s="201"/>
      <c r="C544" s="199"/>
    </row>
    <row r="545" spans="1:3" s="184" customFormat="1" x14ac:dyDescent="0.2">
      <c r="A545" s="200"/>
      <c r="B545" s="202"/>
      <c r="C545" s="203"/>
    </row>
    <row r="546" spans="1:3" s="206" customFormat="1" ht="25.5" x14ac:dyDescent="0.2">
      <c r="A546" s="197">
        <v>930000</v>
      </c>
      <c r="B546" s="227" t="s">
        <v>756</v>
      </c>
      <c r="C546" s="203">
        <f t="shared" ref="C546:C547" si="113">C547</f>
        <v>80000</v>
      </c>
    </row>
    <row r="547" spans="1:3" s="224" customFormat="1" ht="25.5" x14ac:dyDescent="0.2">
      <c r="A547" s="218">
        <v>931000</v>
      </c>
      <c r="B547" s="240" t="s">
        <v>755</v>
      </c>
      <c r="C547" s="209">
        <f t="shared" si="113"/>
        <v>80000</v>
      </c>
    </row>
    <row r="548" spans="1:3" s="184" customFormat="1" x14ac:dyDescent="0.2">
      <c r="A548" s="221">
        <v>931200</v>
      </c>
      <c r="B548" s="211" t="s">
        <v>190</v>
      </c>
      <c r="C548" s="199">
        <v>80000</v>
      </c>
    </row>
    <row r="549" spans="1:3" s="184" customFormat="1" ht="51" x14ac:dyDescent="0.2">
      <c r="A549" s="204" t="s">
        <v>1</v>
      </c>
      <c r="B549" s="205" t="s">
        <v>749</v>
      </c>
      <c r="C549" s="203">
        <v>70000</v>
      </c>
    </row>
    <row r="550" spans="1:3" s="184" customFormat="1" x14ac:dyDescent="0.2">
      <c r="A550" s="212"/>
      <c r="B550" s="213" t="s">
        <v>747</v>
      </c>
      <c r="C550" s="214">
        <f t="shared" ref="C550" si="114">C549+C546</f>
        <v>150000</v>
      </c>
    </row>
    <row r="551" spans="1:3" s="184" customFormat="1" x14ac:dyDescent="0.2">
      <c r="A551" s="215"/>
      <c r="B551" s="198"/>
      <c r="C551" s="203"/>
    </row>
    <row r="552" spans="1:3" s="184" customFormat="1" x14ac:dyDescent="0.2">
      <c r="A552" s="197"/>
      <c r="B552" s="198"/>
      <c r="C552" s="199"/>
    </row>
    <row r="553" spans="1:3" s="184" customFormat="1" x14ac:dyDescent="0.2">
      <c r="A553" s="200" t="s">
        <v>641</v>
      </c>
      <c r="B553" s="201"/>
      <c r="C553" s="199"/>
    </row>
    <row r="554" spans="1:3" s="184" customFormat="1" x14ac:dyDescent="0.2">
      <c r="A554" s="200" t="s">
        <v>249</v>
      </c>
      <c r="B554" s="201"/>
      <c r="C554" s="199"/>
    </row>
    <row r="555" spans="1:3" s="184" customFormat="1" x14ac:dyDescent="0.2">
      <c r="A555" s="200" t="s">
        <v>409</v>
      </c>
      <c r="B555" s="201"/>
      <c r="C555" s="199"/>
    </row>
    <row r="556" spans="1:3" s="184" customFormat="1" x14ac:dyDescent="0.2">
      <c r="A556" s="200" t="s">
        <v>530</v>
      </c>
      <c r="B556" s="201"/>
      <c r="C556" s="199"/>
    </row>
    <row r="557" spans="1:3" s="184" customFormat="1" x14ac:dyDescent="0.2">
      <c r="A557" s="200"/>
      <c r="B557" s="202"/>
      <c r="C557" s="203"/>
    </row>
    <row r="558" spans="1:3" s="206" customFormat="1" ht="25.5" x14ac:dyDescent="0.2">
      <c r="A558" s="197">
        <v>930000</v>
      </c>
      <c r="B558" s="227" t="s">
        <v>756</v>
      </c>
      <c r="C558" s="203">
        <f>+C559</f>
        <v>85000</v>
      </c>
    </row>
    <row r="559" spans="1:3" s="184" customFormat="1" x14ac:dyDescent="0.2">
      <c r="A559" s="218">
        <v>931000</v>
      </c>
      <c r="B559" s="240" t="s">
        <v>755</v>
      </c>
      <c r="C559" s="209">
        <f>SUM(C560:C560)</f>
        <v>85000</v>
      </c>
    </row>
    <row r="560" spans="1:3" s="184" customFormat="1" x14ac:dyDescent="0.2">
      <c r="A560" s="221">
        <v>931200</v>
      </c>
      <c r="B560" s="211" t="s">
        <v>190</v>
      </c>
      <c r="C560" s="199">
        <v>85000</v>
      </c>
    </row>
    <row r="561" spans="1:3" s="184" customFormat="1" ht="51" x14ac:dyDescent="0.2">
      <c r="A561" s="204" t="s">
        <v>1</v>
      </c>
      <c r="B561" s="205" t="s">
        <v>749</v>
      </c>
      <c r="C561" s="203">
        <v>165000</v>
      </c>
    </row>
    <row r="562" spans="1:3" s="184" customFormat="1" x14ac:dyDescent="0.2">
      <c r="A562" s="212"/>
      <c r="B562" s="213" t="s">
        <v>747</v>
      </c>
      <c r="C562" s="214">
        <f>+C558+C561</f>
        <v>250000</v>
      </c>
    </row>
    <row r="563" spans="1:3" s="184" customFormat="1" x14ac:dyDescent="0.2">
      <c r="A563" s="215"/>
      <c r="B563" s="198"/>
      <c r="C563" s="203"/>
    </row>
    <row r="564" spans="1:3" s="184" customFormat="1" x14ac:dyDescent="0.2">
      <c r="A564" s="197"/>
      <c r="B564" s="198"/>
      <c r="C564" s="199"/>
    </row>
    <row r="565" spans="1:3" s="184" customFormat="1" x14ac:dyDescent="0.2">
      <c r="A565" s="200" t="s">
        <v>642</v>
      </c>
      <c r="B565" s="201"/>
      <c r="C565" s="199"/>
    </row>
    <row r="566" spans="1:3" s="184" customFormat="1" x14ac:dyDescent="0.2">
      <c r="A566" s="200" t="s">
        <v>249</v>
      </c>
      <c r="B566" s="201"/>
      <c r="C566" s="199"/>
    </row>
    <row r="567" spans="1:3" s="184" customFormat="1" x14ac:dyDescent="0.2">
      <c r="A567" s="200" t="s">
        <v>410</v>
      </c>
      <c r="B567" s="201"/>
      <c r="C567" s="199"/>
    </row>
    <row r="568" spans="1:3" s="184" customFormat="1" x14ac:dyDescent="0.2">
      <c r="A568" s="200" t="s">
        <v>530</v>
      </c>
      <c r="B568" s="201"/>
      <c r="C568" s="199"/>
    </row>
    <row r="569" spans="1:3" s="184" customFormat="1" x14ac:dyDescent="0.2">
      <c r="A569" s="200"/>
      <c r="B569" s="202"/>
      <c r="C569" s="203"/>
    </row>
    <row r="570" spans="1:3" s="206" customFormat="1" ht="25.5" x14ac:dyDescent="0.2">
      <c r="A570" s="197">
        <v>930000</v>
      </c>
      <c r="B570" s="227" t="s">
        <v>756</v>
      </c>
      <c r="C570" s="203">
        <f t="shared" ref="C570" si="115">+C571</f>
        <v>200000</v>
      </c>
    </row>
    <row r="571" spans="1:3" s="184" customFormat="1" x14ac:dyDescent="0.2">
      <c r="A571" s="218">
        <v>931000</v>
      </c>
      <c r="B571" s="240" t="s">
        <v>755</v>
      </c>
      <c r="C571" s="209">
        <f t="shared" ref="C571" si="116">SUM(C572:C572)</f>
        <v>200000</v>
      </c>
    </row>
    <row r="572" spans="1:3" s="184" customFormat="1" x14ac:dyDescent="0.2">
      <c r="A572" s="221">
        <v>931200</v>
      </c>
      <c r="B572" s="211" t="s">
        <v>190</v>
      </c>
      <c r="C572" s="199">
        <v>200000</v>
      </c>
    </row>
    <row r="573" spans="1:3" s="206" customFormat="1" ht="51" x14ac:dyDescent="0.2">
      <c r="A573" s="204" t="s">
        <v>1</v>
      </c>
      <c r="B573" s="205" t="s">
        <v>749</v>
      </c>
      <c r="C573" s="203">
        <v>136300</v>
      </c>
    </row>
    <row r="574" spans="1:3" s="184" customFormat="1" x14ac:dyDescent="0.2">
      <c r="A574" s="212"/>
      <c r="B574" s="213" t="s">
        <v>747</v>
      </c>
      <c r="C574" s="214">
        <f>+C570+C573</f>
        <v>336300</v>
      </c>
    </row>
    <row r="575" spans="1:3" s="184" customFormat="1" x14ac:dyDescent="0.2">
      <c r="A575" s="215"/>
      <c r="B575" s="198"/>
      <c r="C575" s="203"/>
    </row>
    <row r="576" spans="1:3" s="184" customFormat="1" x14ac:dyDescent="0.2">
      <c r="A576" s="215"/>
      <c r="B576" s="198"/>
      <c r="C576" s="203"/>
    </row>
    <row r="577" spans="1:3" s="184" customFormat="1" x14ac:dyDescent="0.2">
      <c r="A577" s="200" t="s">
        <v>643</v>
      </c>
      <c r="B577" s="201"/>
      <c r="C577" s="203"/>
    </row>
    <row r="578" spans="1:3" s="184" customFormat="1" x14ac:dyDescent="0.2">
      <c r="A578" s="200" t="s">
        <v>249</v>
      </c>
      <c r="B578" s="201"/>
      <c r="C578" s="203"/>
    </row>
    <row r="579" spans="1:3" s="184" customFormat="1" x14ac:dyDescent="0.2">
      <c r="A579" s="200" t="s">
        <v>411</v>
      </c>
      <c r="B579" s="201"/>
      <c r="C579" s="203"/>
    </row>
    <row r="580" spans="1:3" s="184" customFormat="1" x14ac:dyDescent="0.2">
      <c r="A580" s="200" t="s">
        <v>530</v>
      </c>
      <c r="B580" s="201"/>
      <c r="C580" s="203"/>
    </row>
    <row r="581" spans="1:3" s="184" customFormat="1" x14ac:dyDescent="0.2">
      <c r="A581" s="200"/>
      <c r="B581" s="202"/>
      <c r="C581" s="203"/>
    </row>
    <row r="582" spans="1:3" s="206" customFormat="1" ht="25.5" x14ac:dyDescent="0.2">
      <c r="A582" s="197">
        <v>930000</v>
      </c>
      <c r="B582" s="227" t="s">
        <v>756</v>
      </c>
      <c r="C582" s="203">
        <f t="shared" ref="C582" si="117">+C583</f>
        <v>250000</v>
      </c>
    </row>
    <row r="583" spans="1:3" s="184" customFormat="1" x14ac:dyDescent="0.2">
      <c r="A583" s="218">
        <v>931000</v>
      </c>
      <c r="B583" s="240" t="s">
        <v>755</v>
      </c>
      <c r="C583" s="209">
        <f t="shared" ref="C583" si="118">SUM(C584:C584)</f>
        <v>250000</v>
      </c>
    </row>
    <row r="584" spans="1:3" s="184" customFormat="1" x14ac:dyDescent="0.2">
      <c r="A584" s="221">
        <v>931200</v>
      </c>
      <c r="B584" s="211" t="s">
        <v>190</v>
      </c>
      <c r="C584" s="199">
        <v>250000</v>
      </c>
    </row>
    <row r="585" spans="1:3" s="184" customFormat="1" ht="51" x14ac:dyDescent="0.2">
      <c r="A585" s="204" t="s">
        <v>1</v>
      </c>
      <c r="B585" s="205" t="s">
        <v>749</v>
      </c>
      <c r="C585" s="203">
        <v>120000</v>
      </c>
    </row>
    <row r="586" spans="1:3" s="184" customFormat="1" x14ac:dyDescent="0.2">
      <c r="A586" s="212"/>
      <c r="B586" s="213" t="s">
        <v>747</v>
      </c>
      <c r="C586" s="214">
        <f t="shared" ref="C586" si="119">+C582+C585</f>
        <v>370000</v>
      </c>
    </row>
    <row r="587" spans="1:3" s="184" customFormat="1" x14ac:dyDescent="0.2">
      <c r="A587" s="215"/>
      <c r="B587" s="198"/>
      <c r="C587" s="203"/>
    </row>
    <row r="588" spans="1:3" s="184" customFormat="1" x14ac:dyDescent="0.2">
      <c r="A588" s="215"/>
      <c r="B588" s="198"/>
      <c r="C588" s="203"/>
    </row>
    <row r="589" spans="1:3" s="184" customFormat="1" x14ac:dyDescent="0.2">
      <c r="A589" s="200" t="s">
        <v>767</v>
      </c>
      <c r="B589" s="201"/>
      <c r="C589" s="203"/>
    </row>
    <row r="590" spans="1:3" s="184" customFormat="1" x14ac:dyDescent="0.2">
      <c r="A590" s="200" t="s">
        <v>249</v>
      </c>
      <c r="B590" s="201"/>
      <c r="C590" s="203"/>
    </row>
    <row r="591" spans="1:3" s="184" customFormat="1" x14ac:dyDescent="0.2">
      <c r="A591" s="200" t="s">
        <v>414</v>
      </c>
      <c r="B591" s="201"/>
      <c r="C591" s="203"/>
    </row>
    <row r="592" spans="1:3" s="184" customFormat="1" x14ac:dyDescent="0.2">
      <c r="A592" s="200" t="s">
        <v>530</v>
      </c>
      <c r="B592" s="201"/>
      <c r="C592" s="203"/>
    </row>
    <row r="593" spans="1:3" s="184" customFormat="1" x14ac:dyDescent="0.2">
      <c r="A593" s="215"/>
      <c r="B593" s="198"/>
      <c r="C593" s="203"/>
    </row>
    <row r="594" spans="1:3" s="184" customFormat="1" x14ac:dyDescent="0.2">
      <c r="A594" s="215"/>
      <c r="B594" s="198"/>
      <c r="C594" s="203"/>
    </row>
    <row r="595" spans="1:3" s="206" customFormat="1" ht="25.5" x14ac:dyDescent="0.2">
      <c r="A595" s="197">
        <v>720000</v>
      </c>
      <c r="B595" s="198" t="s">
        <v>81</v>
      </c>
      <c r="C595" s="203">
        <f t="shared" ref="C595:C596" si="120">C596</f>
        <v>4000</v>
      </c>
    </row>
    <row r="596" spans="1:3" s="224" customFormat="1" ht="25.5" x14ac:dyDescent="0.2">
      <c r="A596" s="207">
        <v>729000</v>
      </c>
      <c r="B596" s="208" t="s">
        <v>77</v>
      </c>
      <c r="C596" s="209">
        <f t="shared" si="120"/>
        <v>4000</v>
      </c>
    </row>
    <row r="597" spans="1:3" s="184" customFormat="1" x14ac:dyDescent="0.2">
      <c r="A597" s="210">
        <v>729100</v>
      </c>
      <c r="B597" s="211" t="s">
        <v>77</v>
      </c>
      <c r="C597" s="199">
        <v>4000</v>
      </c>
    </row>
    <row r="598" spans="1:3" s="206" customFormat="1" ht="25.5" x14ac:dyDescent="0.2">
      <c r="A598" s="204">
        <v>810000</v>
      </c>
      <c r="B598" s="198" t="s">
        <v>753</v>
      </c>
      <c r="C598" s="203">
        <f t="shared" ref="C598" si="121">C600</f>
        <v>36000</v>
      </c>
    </row>
    <row r="599" spans="1:3" s="224" customFormat="1" ht="25.5" x14ac:dyDescent="0.2">
      <c r="A599" s="207">
        <v>811000</v>
      </c>
      <c r="B599" s="201" t="s">
        <v>137</v>
      </c>
      <c r="C599" s="209">
        <f t="shared" ref="C599" si="122">C600</f>
        <v>36000</v>
      </c>
    </row>
    <row r="600" spans="1:3" s="184" customFormat="1" x14ac:dyDescent="0.2">
      <c r="A600" s="210">
        <v>811400</v>
      </c>
      <c r="B600" s="217" t="s">
        <v>140</v>
      </c>
      <c r="C600" s="199">
        <v>36000</v>
      </c>
    </row>
    <row r="601" spans="1:3" s="206" customFormat="1" ht="25.5" x14ac:dyDescent="0.2">
      <c r="A601" s="197">
        <v>930000</v>
      </c>
      <c r="B601" s="198" t="s">
        <v>756</v>
      </c>
      <c r="C601" s="203">
        <f t="shared" ref="C601:C602" si="123">C602</f>
        <v>20000</v>
      </c>
    </row>
    <row r="602" spans="1:3" s="224" customFormat="1" ht="25.5" x14ac:dyDescent="0.2">
      <c r="A602" s="218">
        <v>931000</v>
      </c>
      <c r="B602" s="240" t="s">
        <v>755</v>
      </c>
      <c r="C602" s="209">
        <f t="shared" si="123"/>
        <v>20000</v>
      </c>
    </row>
    <row r="603" spans="1:3" s="184" customFormat="1" x14ac:dyDescent="0.2">
      <c r="A603" s="210">
        <v>931200</v>
      </c>
      <c r="B603" s="211" t="s">
        <v>190</v>
      </c>
      <c r="C603" s="199">
        <v>20000</v>
      </c>
    </row>
    <row r="604" spans="1:3" s="230" customFormat="1" ht="51" x14ac:dyDescent="0.2">
      <c r="A604" s="204" t="s">
        <v>1</v>
      </c>
      <c r="B604" s="205" t="s">
        <v>749</v>
      </c>
      <c r="C604" s="203">
        <v>50000</v>
      </c>
    </row>
    <row r="605" spans="1:3" s="184" customFormat="1" x14ac:dyDescent="0.2">
      <c r="A605" s="212"/>
      <c r="B605" s="213" t="s">
        <v>747</v>
      </c>
      <c r="C605" s="214">
        <f>C595+C598+C601+C604</f>
        <v>110000</v>
      </c>
    </row>
    <row r="606" spans="1:3" s="184" customFormat="1" x14ac:dyDescent="0.2">
      <c r="A606" s="215"/>
      <c r="B606" s="198"/>
      <c r="C606" s="203"/>
    </row>
    <row r="607" spans="1:3" s="184" customFormat="1" x14ac:dyDescent="0.2">
      <c r="A607" s="215"/>
      <c r="B607" s="198"/>
      <c r="C607" s="203"/>
    </row>
    <row r="608" spans="1:3" s="184" customFormat="1" x14ac:dyDescent="0.2">
      <c r="A608" s="200" t="s">
        <v>768</v>
      </c>
      <c r="B608" s="201"/>
      <c r="C608" s="203"/>
    </row>
    <row r="609" spans="1:3" s="184" customFormat="1" x14ac:dyDescent="0.2">
      <c r="A609" s="200" t="s">
        <v>249</v>
      </c>
      <c r="B609" s="201"/>
      <c r="C609" s="203"/>
    </row>
    <row r="610" spans="1:3" s="184" customFormat="1" x14ac:dyDescent="0.2">
      <c r="A610" s="200" t="s">
        <v>415</v>
      </c>
      <c r="B610" s="201"/>
      <c r="C610" s="203"/>
    </row>
    <row r="611" spans="1:3" s="184" customFormat="1" x14ac:dyDescent="0.2">
      <c r="A611" s="200" t="s">
        <v>530</v>
      </c>
      <c r="B611" s="201"/>
      <c r="C611" s="203"/>
    </row>
    <row r="612" spans="1:3" s="184" customFormat="1" x14ac:dyDescent="0.2">
      <c r="A612" s="215"/>
      <c r="B612" s="198"/>
      <c r="C612" s="203"/>
    </row>
    <row r="613" spans="1:3" s="206" customFormat="1" ht="25.5" x14ac:dyDescent="0.2">
      <c r="A613" s="197">
        <v>930000</v>
      </c>
      <c r="B613" s="227" t="s">
        <v>756</v>
      </c>
      <c r="C613" s="203">
        <f t="shared" ref="C613:C614" si="124">C614</f>
        <v>4000</v>
      </c>
    </row>
    <row r="614" spans="1:3" s="224" customFormat="1" ht="25.5" x14ac:dyDescent="0.2">
      <c r="A614" s="218">
        <v>931000</v>
      </c>
      <c r="B614" s="240" t="s">
        <v>755</v>
      </c>
      <c r="C614" s="209">
        <f t="shared" si="124"/>
        <v>4000</v>
      </c>
    </row>
    <row r="615" spans="1:3" s="184" customFormat="1" x14ac:dyDescent="0.2">
      <c r="A615" s="221">
        <v>931200</v>
      </c>
      <c r="B615" s="211" t="s">
        <v>190</v>
      </c>
      <c r="C615" s="199">
        <v>4000</v>
      </c>
    </row>
    <row r="616" spans="1:3" s="230" customFormat="1" ht="25.5" x14ac:dyDescent="0.2">
      <c r="A616" s="212"/>
      <c r="B616" s="213" t="s">
        <v>747</v>
      </c>
      <c r="C616" s="214">
        <f>C613+0</f>
        <v>4000</v>
      </c>
    </row>
    <row r="617" spans="1:3" s="184" customFormat="1" x14ac:dyDescent="0.2">
      <c r="A617" s="215"/>
      <c r="B617" s="198"/>
      <c r="C617" s="203"/>
    </row>
    <row r="618" spans="1:3" s="184" customFormat="1" x14ac:dyDescent="0.2">
      <c r="A618" s="197"/>
      <c r="B618" s="198"/>
      <c r="C618" s="199"/>
    </row>
    <row r="619" spans="1:3" s="184" customFormat="1" x14ac:dyDescent="0.2">
      <c r="A619" s="200" t="s">
        <v>649</v>
      </c>
      <c r="B619" s="201"/>
      <c r="C619" s="199"/>
    </row>
    <row r="620" spans="1:3" s="184" customFormat="1" x14ac:dyDescent="0.2">
      <c r="A620" s="200" t="s">
        <v>249</v>
      </c>
      <c r="B620" s="201"/>
      <c r="C620" s="199"/>
    </row>
    <row r="621" spans="1:3" s="184" customFormat="1" x14ac:dyDescent="0.2">
      <c r="A621" s="200" t="s">
        <v>416</v>
      </c>
      <c r="B621" s="201"/>
      <c r="C621" s="199"/>
    </row>
    <row r="622" spans="1:3" s="184" customFormat="1" x14ac:dyDescent="0.2">
      <c r="A622" s="200" t="s">
        <v>530</v>
      </c>
      <c r="B622" s="201"/>
      <c r="C622" s="199"/>
    </row>
    <row r="623" spans="1:3" s="184" customFormat="1" x14ac:dyDescent="0.2">
      <c r="A623" s="200"/>
      <c r="B623" s="202"/>
      <c r="C623" s="203"/>
    </row>
    <row r="624" spans="1:3" s="206" customFormat="1" ht="25.5" x14ac:dyDescent="0.2">
      <c r="A624" s="197">
        <v>930000</v>
      </c>
      <c r="B624" s="227" t="s">
        <v>756</v>
      </c>
      <c r="C624" s="203">
        <f>+C625</f>
        <v>3000000</v>
      </c>
    </row>
    <row r="625" spans="1:3" s="184" customFormat="1" x14ac:dyDescent="0.2">
      <c r="A625" s="218">
        <v>931000</v>
      </c>
      <c r="B625" s="240" t="s">
        <v>755</v>
      </c>
      <c r="C625" s="209">
        <f>SUM(C626:C626)</f>
        <v>3000000</v>
      </c>
    </row>
    <row r="626" spans="1:3" s="184" customFormat="1" x14ac:dyDescent="0.2">
      <c r="A626" s="221">
        <v>931200</v>
      </c>
      <c r="B626" s="211" t="s">
        <v>190</v>
      </c>
      <c r="C626" s="199">
        <v>3000000</v>
      </c>
    </row>
    <row r="627" spans="1:3" s="206" customFormat="1" ht="51" x14ac:dyDescent="0.2">
      <c r="A627" s="204" t="s">
        <v>1</v>
      </c>
      <c r="B627" s="205" t="s">
        <v>749</v>
      </c>
      <c r="C627" s="203">
        <v>5500000</v>
      </c>
    </row>
    <row r="628" spans="1:3" s="184" customFormat="1" x14ac:dyDescent="0.2">
      <c r="A628" s="212"/>
      <c r="B628" s="213" t="s">
        <v>747</v>
      </c>
      <c r="C628" s="214">
        <f>+C624+C627</f>
        <v>8500000</v>
      </c>
    </row>
    <row r="629" spans="1:3" s="184" customFormat="1" x14ac:dyDescent="0.2">
      <c r="A629" s="197"/>
      <c r="B629" s="217"/>
      <c r="C629" s="199"/>
    </row>
    <row r="630" spans="1:3" s="184" customFormat="1" x14ac:dyDescent="0.2">
      <c r="A630" s="197"/>
      <c r="B630" s="198"/>
      <c r="C630" s="203"/>
    </row>
    <row r="631" spans="1:3" s="184" customFormat="1" x14ac:dyDescent="0.2">
      <c r="A631" s="200" t="s">
        <v>650</v>
      </c>
      <c r="B631" s="201"/>
      <c r="C631" s="199"/>
    </row>
    <row r="632" spans="1:3" s="184" customFormat="1" x14ac:dyDescent="0.2">
      <c r="A632" s="200" t="s">
        <v>249</v>
      </c>
      <c r="B632" s="201"/>
      <c r="C632" s="199"/>
    </row>
    <row r="633" spans="1:3" s="184" customFormat="1" x14ac:dyDescent="0.2">
      <c r="A633" s="200" t="s">
        <v>417</v>
      </c>
      <c r="B633" s="201"/>
      <c r="C633" s="199"/>
    </row>
    <row r="634" spans="1:3" s="184" customFormat="1" x14ac:dyDescent="0.2">
      <c r="A634" s="200" t="s">
        <v>530</v>
      </c>
      <c r="B634" s="201"/>
      <c r="C634" s="199"/>
    </row>
    <row r="635" spans="1:3" s="184" customFormat="1" x14ac:dyDescent="0.2">
      <c r="A635" s="200"/>
      <c r="B635" s="202"/>
      <c r="C635" s="203"/>
    </row>
    <row r="636" spans="1:3" s="206" customFormat="1" ht="25.5" x14ac:dyDescent="0.2">
      <c r="A636" s="197">
        <v>930000</v>
      </c>
      <c r="B636" s="227" t="s">
        <v>756</v>
      </c>
      <c r="C636" s="203">
        <f>+C637</f>
        <v>1000000</v>
      </c>
    </row>
    <row r="637" spans="1:3" s="184" customFormat="1" x14ac:dyDescent="0.2">
      <c r="A637" s="218">
        <v>931000</v>
      </c>
      <c r="B637" s="240" t="s">
        <v>755</v>
      </c>
      <c r="C637" s="209">
        <f>SUM(C638:C638)</f>
        <v>1000000</v>
      </c>
    </row>
    <row r="638" spans="1:3" s="184" customFormat="1" x14ac:dyDescent="0.2">
      <c r="A638" s="221">
        <v>931200</v>
      </c>
      <c r="B638" s="211" t="s">
        <v>190</v>
      </c>
      <c r="C638" s="199">
        <v>1000000</v>
      </c>
    </row>
    <row r="639" spans="1:3" s="206" customFormat="1" ht="51" x14ac:dyDescent="0.2">
      <c r="A639" s="204" t="s">
        <v>1</v>
      </c>
      <c r="B639" s="205" t="s">
        <v>749</v>
      </c>
      <c r="C639" s="203">
        <v>800000</v>
      </c>
    </row>
    <row r="640" spans="1:3" s="184" customFormat="1" x14ac:dyDescent="0.2">
      <c r="A640" s="212"/>
      <c r="B640" s="213" t="s">
        <v>747</v>
      </c>
      <c r="C640" s="214">
        <f>+C636+C639</f>
        <v>1800000</v>
      </c>
    </row>
    <row r="641" spans="1:3" s="184" customFormat="1" x14ac:dyDescent="0.2">
      <c r="A641" s="197"/>
      <c r="B641" s="217"/>
      <c r="C641" s="199"/>
    </row>
    <row r="642" spans="1:3" s="184" customFormat="1" x14ac:dyDescent="0.2">
      <c r="A642" s="197"/>
      <c r="B642" s="198"/>
      <c r="C642" s="203"/>
    </row>
    <row r="643" spans="1:3" s="184" customFormat="1" x14ac:dyDescent="0.2">
      <c r="A643" s="200" t="s">
        <v>651</v>
      </c>
      <c r="B643" s="201"/>
      <c r="C643" s="199"/>
    </row>
    <row r="644" spans="1:3" s="184" customFormat="1" x14ac:dyDescent="0.2">
      <c r="A644" s="200" t="s">
        <v>249</v>
      </c>
      <c r="B644" s="201"/>
      <c r="C644" s="199"/>
    </row>
    <row r="645" spans="1:3" s="184" customFormat="1" x14ac:dyDescent="0.2">
      <c r="A645" s="200" t="s">
        <v>418</v>
      </c>
      <c r="B645" s="201"/>
      <c r="C645" s="199"/>
    </row>
    <row r="646" spans="1:3" s="184" customFormat="1" x14ac:dyDescent="0.2">
      <c r="A646" s="200" t="s">
        <v>530</v>
      </c>
      <c r="B646" s="201"/>
      <c r="C646" s="199"/>
    </row>
    <row r="647" spans="1:3" s="184" customFormat="1" x14ac:dyDescent="0.2">
      <c r="A647" s="200"/>
      <c r="B647" s="202"/>
      <c r="C647" s="203"/>
    </row>
    <row r="648" spans="1:3" s="206" customFormat="1" ht="25.5" x14ac:dyDescent="0.2">
      <c r="A648" s="197">
        <v>930000</v>
      </c>
      <c r="B648" s="227" t="s">
        <v>756</v>
      </c>
      <c r="C648" s="203">
        <f>+C649</f>
        <v>33475800</v>
      </c>
    </row>
    <row r="649" spans="1:3" s="184" customFormat="1" x14ac:dyDescent="0.2">
      <c r="A649" s="218">
        <v>931000</v>
      </c>
      <c r="B649" s="240" t="s">
        <v>755</v>
      </c>
      <c r="C649" s="209">
        <f>SUM(C650:C650)</f>
        <v>33475800</v>
      </c>
    </row>
    <row r="650" spans="1:3" s="184" customFormat="1" x14ac:dyDescent="0.2">
      <c r="A650" s="221">
        <v>931200</v>
      </c>
      <c r="B650" s="211" t="s">
        <v>190</v>
      </c>
      <c r="C650" s="199">
        <v>33475800</v>
      </c>
    </row>
    <row r="651" spans="1:3" s="206" customFormat="1" ht="51" x14ac:dyDescent="0.2">
      <c r="A651" s="204" t="s">
        <v>1</v>
      </c>
      <c r="B651" s="205" t="s">
        <v>749</v>
      </c>
      <c r="C651" s="203">
        <v>7100000</v>
      </c>
    </row>
    <row r="652" spans="1:3" s="184" customFormat="1" x14ac:dyDescent="0.2">
      <c r="A652" s="212"/>
      <c r="B652" s="213" t="s">
        <v>747</v>
      </c>
      <c r="C652" s="214">
        <f>+C648+C651</f>
        <v>40575800</v>
      </c>
    </row>
    <row r="653" spans="1:3" s="184" customFormat="1" x14ac:dyDescent="0.2">
      <c r="A653" s="215"/>
      <c r="B653" s="198"/>
      <c r="C653" s="203"/>
    </row>
    <row r="654" spans="1:3" s="184" customFormat="1" x14ac:dyDescent="0.2">
      <c r="A654" s="215"/>
      <c r="B654" s="198"/>
      <c r="C654" s="203"/>
    </row>
    <row r="655" spans="1:3" s="184" customFormat="1" x14ac:dyDescent="0.2">
      <c r="A655" s="200" t="s">
        <v>652</v>
      </c>
      <c r="B655" s="201"/>
      <c r="C655" s="199"/>
    </row>
    <row r="656" spans="1:3" s="184" customFormat="1" x14ac:dyDescent="0.2">
      <c r="A656" s="200" t="s">
        <v>249</v>
      </c>
      <c r="B656" s="201"/>
      <c r="C656" s="199"/>
    </row>
    <row r="657" spans="1:3" s="184" customFormat="1" x14ac:dyDescent="0.2">
      <c r="A657" s="200" t="s">
        <v>419</v>
      </c>
      <c r="B657" s="201"/>
      <c r="C657" s="199"/>
    </row>
    <row r="658" spans="1:3" s="184" customFormat="1" x14ac:dyDescent="0.2">
      <c r="A658" s="200" t="s">
        <v>530</v>
      </c>
      <c r="B658" s="201"/>
      <c r="C658" s="199"/>
    </row>
    <row r="659" spans="1:3" s="184" customFormat="1" x14ac:dyDescent="0.2">
      <c r="A659" s="200"/>
      <c r="B659" s="202"/>
      <c r="C659" s="203"/>
    </row>
    <row r="660" spans="1:3" s="206" customFormat="1" ht="25.5" x14ac:dyDescent="0.2">
      <c r="A660" s="197">
        <v>930000</v>
      </c>
      <c r="B660" s="227" t="s">
        <v>756</v>
      </c>
      <c r="C660" s="203">
        <f t="shared" ref="C660" si="125">+C661</f>
        <v>9000000</v>
      </c>
    </row>
    <row r="661" spans="1:3" s="184" customFormat="1" x14ac:dyDescent="0.2">
      <c r="A661" s="218">
        <v>931000</v>
      </c>
      <c r="B661" s="240" t="s">
        <v>755</v>
      </c>
      <c r="C661" s="209">
        <f t="shared" ref="C661" si="126">SUM(C662:C662)</f>
        <v>9000000</v>
      </c>
    </row>
    <row r="662" spans="1:3" s="184" customFormat="1" x14ac:dyDescent="0.2">
      <c r="A662" s="221">
        <v>931200</v>
      </c>
      <c r="B662" s="211" t="s">
        <v>190</v>
      </c>
      <c r="C662" s="199">
        <v>9000000</v>
      </c>
    </row>
    <row r="663" spans="1:3" s="184" customFormat="1" ht="51" x14ac:dyDescent="0.2">
      <c r="A663" s="204" t="s">
        <v>1</v>
      </c>
      <c r="B663" s="205" t="s">
        <v>749</v>
      </c>
      <c r="C663" s="203">
        <v>950000</v>
      </c>
    </row>
    <row r="664" spans="1:3" s="184" customFormat="1" x14ac:dyDescent="0.2">
      <c r="A664" s="212"/>
      <c r="B664" s="213" t="s">
        <v>747</v>
      </c>
      <c r="C664" s="214">
        <f t="shared" ref="C664" si="127">+C660+C663</f>
        <v>9950000</v>
      </c>
    </row>
    <row r="665" spans="1:3" s="184" customFormat="1" x14ac:dyDescent="0.2">
      <c r="A665" s="197"/>
      <c r="B665" s="217"/>
      <c r="C665" s="199"/>
    </row>
    <row r="666" spans="1:3" s="184" customFormat="1" x14ac:dyDescent="0.2">
      <c r="A666" s="197"/>
      <c r="B666" s="198"/>
      <c r="C666" s="203"/>
    </row>
    <row r="667" spans="1:3" s="184" customFormat="1" x14ac:dyDescent="0.2">
      <c r="A667" s="200" t="s">
        <v>653</v>
      </c>
      <c r="B667" s="201"/>
      <c r="C667" s="199"/>
    </row>
    <row r="668" spans="1:3" s="184" customFormat="1" x14ac:dyDescent="0.2">
      <c r="A668" s="200" t="s">
        <v>249</v>
      </c>
      <c r="B668" s="201"/>
      <c r="C668" s="199"/>
    </row>
    <row r="669" spans="1:3" s="184" customFormat="1" x14ac:dyDescent="0.2">
      <c r="A669" s="200" t="s">
        <v>420</v>
      </c>
      <c r="B669" s="201"/>
      <c r="C669" s="199"/>
    </row>
    <row r="670" spans="1:3" s="184" customFormat="1" x14ac:dyDescent="0.2">
      <c r="A670" s="200" t="s">
        <v>530</v>
      </c>
      <c r="B670" s="201"/>
      <c r="C670" s="199"/>
    </row>
    <row r="671" spans="1:3" s="184" customFormat="1" x14ac:dyDescent="0.2">
      <c r="A671" s="200"/>
      <c r="B671" s="202"/>
      <c r="C671" s="203"/>
    </row>
    <row r="672" spans="1:3" s="206" customFormat="1" ht="25.5" x14ac:dyDescent="0.2">
      <c r="A672" s="197">
        <v>930000</v>
      </c>
      <c r="B672" s="227" t="s">
        <v>756</v>
      </c>
      <c r="C672" s="203">
        <f t="shared" ref="C672" si="128">+C673</f>
        <v>500000</v>
      </c>
    </row>
    <row r="673" spans="1:3" s="184" customFormat="1" x14ac:dyDescent="0.2">
      <c r="A673" s="218">
        <v>931000</v>
      </c>
      <c r="B673" s="240" t="s">
        <v>755</v>
      </c>
      <c r="C673" s="209">
        <f t="shared" ref="C673" si="129">SUM(C674:C674)</f>
        <v>500000</v>
      </c>
    </row>
    <row r="674" spans="1:3" s="184" customFormat="1" x14ac:dyDescent="0.2">
      <c r="A674" s="221">
        <v>931200</v>
      </c>
      <c r="B674" s="211" t="s">
        <v>190</v>
      </c>
      <c r="C674" s="199">
        <v>500000</v>
      </c>
    </row>
    <row r="675" spans="1:3" s="206" customFormat="1" ht="51" x14ac:dyDescent="0.2">
      <c r="A675" s="204" t="s">
        <v>1</v>
      </c>
      <c r="B675" s="205" t="s">
        <v>749</v>
      </c>
      <c r="C675" s="203">
        <v>1000000</v>
      </c>
    </row>
    <row r="676" spans="1:3" s="184" customFormat="1" x14ac:dyDescent="0.2">
      <c r="A676" s="212"/>
      <c r="B676" s="213" t="s">
        <v>747</v>
      </c>
      <c r="C676" s="214">
        <f>+C672+C675</f>
        <v>1500000</v>
      </c>
    </row>
    <row r="677" spans="1:3" s="184" customFormat="1" x14ac:dyDescent="0.2">
      <c r="A677" s="197"/>
      <c r="B677" s="217"/>
      <c r="C677" s="199"/>
    </row>
    <row r="678" spans="1:3" s="184" customFormat="1" x14ac:dyDescent="0.2">
      <c r="A678" s="197"/>
      <c r="B678" s="217"/>
      <c r="C678" s="199"/>
    </row>
    <row r="679" spans="1:3" s="184" customFormat="1" x14ac:dyDescent="0.2">
      <c r="A679" s="200" t="s">
        <v>654</v>
      </c>
      <c r="B679" s="217"/>
      <c r="C679" s="199"/>
    </row>
    <row r="680" spans="1:3" s="184" customFormat="1" x14ac:dyDescent="0.2">
      <c r="A680" s="200" t="s">
        <v>249</v>
      </c>
      <c r="B680" s="217"/>
      <c r="C680" s="199"/>
    </row>
    <row r="681" spans="1:3" s="184" customFormat="1" x14ac:dyDescent="0.2">
      <c r="A681" s="200" t="s">
        <v>421</v>
      </c>
      <c r="B681" s="217"/>
      <c r="C681" s="199"/>
    </row>
    <row r="682" spans="1:3" s="184" customFormat="1" x14ac:dyDescent="0.2">
      <c r="A682" s="200" t="s">
        <v>530</v>
      </c>
      <c r="B682" s="217"/>
      <c r="C682" s="199"/>
    </row>
    <row r="683" spans="1:3" s="184" customFormat="1" x14ac:dyDescent="0.2">
      <c r="A683" s="197"/>
      <c r="B683" s="217"/>
      <c r="C683" s="199"/>
    </row>
    <row r="684" spans="1:3" s="206" customFormat="1" ht="25.5" x14ac:dyDescent="0.2">
      <c r="A684" s="197">
        <v>930000</v>
      </c>
      <c r="B684" s="227" t="s">
        <v>756</v>
      </c>
      <c r="C684" s="203">
        <f t="shared" ref="C684" si="130">+C685</f>
        <v>200000</v>
      </c>
    </row>
    <row r="685" spans="1:3" s="184" customFormat="1" x14ac:dyDescent="0.2">
      <c r="A685" s="218">
        <v>931000</v>
      </c>
      <c r="B685" s="240" t="s">
        <v>755</v>
      </c>
      <c r="C685" s="209">
        <f t="shared" ref="C685" si="131">SUM(C686:C686)</f>
        <v>200000</v>
      </c>
    </row>
    <row r="686" spans="1:3" s="184" customFormat="1" x14ac:dyDescent="0.2">
      <c r="A686" s="221">
        <v>931200</v>
      </c>
      <c r="B686" s="211" t="s">
        <v>190</v>
      </c>
      <c r="C686" s="199">
        <v>200000</v>
      </c>
    </row>
    <row r="687" spans="1:3" s="184" customFormat="1" ht="51" x14ac:dyDescent="0.2">
      <c r="A687" s="204" t="s">
        <v>1</v>
      </c>
      <c r="B687" s="205" t="s">
        <v>749</v>
      </c>
      <c r="C687" s="203">
        <v>200000</v>
      </c>
    </row>
    <row r="688" spans="1:3" s="184" customFormat="1" x14ac:dyDescent="0.2">
      <c r="A688" s="212"/>
      <c r="B688" s="213" t="s">
        <v>747</v>
      </c>
      <c r="C688" s="214">
        <f t="shared" ref="C688" si="132">+C684+C687</f>
        <v>400000</v>
      </c>
    </row>
    <row r="689" spans="1:3" s="184" customFormat="1" x14ac:dyDescent="0.2">
      <c r="A689" s="197"/>
      <c r="B689" s="217"/>
      <c r="C689" s="199"/>
    </row>
    <row r="690" spans="1:3" s="184" customFormat="1" x14ac:dyDescent="0.2">
      <c r="A690" s="197"/>
      <c r="B690" s="217"/>
      <c r="C690" s="199"/>
    </row>
    <row r="691" spans="1:3" s="184" customFormat="1" x14ac:dyDescent="0.2">
      <c r="A691" s="200" t="s">
        <v>656</v>
      </c>
      <c r="B691" s="217"/>
      <c r="C691" s="199"/>
    </row>
    <row r="692" spans="1:3" s="184" customFormat="1" x14ac:dyDescent="0.2">
      <c r="A692" s="200" t="s">
        <v>249</v>
      </c>
      <c r="B692" s="217"/>
      <c r="C692" s="199"/>
    </row>
    <row r="693" spans="1:3" s="184" customFormat="1" x14ac:dyDescent="0.2">
      <c r="A693" s="200" t="s">
        <v>423</v>
      </c>
      <c r="B693" s="217"/>
      <c r="C693" s="199"/>
    </row>
    <row r="694" spans="1:3" s="184" customFormat="1" x14ac:dyDescent="0.2">
      <c r="A694" s="200" t="s">
        <v>530</v>
      </c>
      <c r="B694" s="217"/>
      <c r="C694" s="199"/>
    </row>
    <row r="695" spans="1:3" s="184" customFormat="1" x14ac:dyDescent="0.2">
      <c r="A695" s="197"/>
      <c r="B695" s="217"/>
      <c r="C695" s="199"/>
    </row>
    <row r="696" spans="1:3" s="206" customFormat="1" ht="25.5" x14ac:dyDescent="0.2">
      <c r="A696" s="197">
        <v>930000</v>
      </c>
      <c r="B696" s="227" t="s">
        <v>756</v>
      </c>
      <c r="C696" s="203">
        <f t="shared" ref="C696" si="133">+C697</f>
        <v>10000</v>
      </c>
    </row>
    <row r="697" spans="1:3" s="184" customFormat="1" x14ac:dyDescent="0.2">
      <c r="A697" s="218">
        <v>931000</v>
      </c>
      <c r="B697" s="240" t="s">
        <v>755</v>
      </c>
      <c r="C697" s="209">
        <f t="shared" ref="C697" si="134">SUM(C698:C698)</f>
        <v>10000</v>
      </c>
    </row>
    <row r="698" spans="1:3" s="184" customFormat="1" x14ac:dyDescent="0.2">
      <c r="A698" s="221">
        <v>931200</v>
      </c>
      <c r="B698" s="211" t="s">
        <v>190</v>
      </c>
      <c r="C698" s="199">
        <v>10000</v>
      </c>
    </row>
    <row r="699" spans="1:3" s="184" customFormat="1" x14ac:dyDescent="0.2">
      <c r="A699" s="212"/>
      <c r="B699" s="213" t="s">
        <v>747</v>
      </c>
      <c r="C699" s="214">
        <f>+C696+0</f>
        <v>10000</v>
      </c>
    </row>
    <row r="700" spans="1:3" s="184" customFormat="1" x14ac:dyDescent="0.2">
      <c r="A700" s="215"/>
      <c r="B700" s="198"/>
      <c r="C700" s="203"/>
    </row>
    <row r="701" spans="1:3" s="184" customFormat="1" x14ac:dyDescent="0.2">
      <c r="A701" s="215"/>
      <c r="B701" s="198"/>
      <c r="C701" s="203"/>
    </row>
    <row r="702" spans="1:3" s="184" customFormat="1" x14ac:dyDescent="0.2">
      <c r="A702" s="200" t="s">
        <v>657</v>
      </c>
      <c r="B702" s="217"/>
      <c r="C702" s="203"/>
    </row>
    <row r="703" spans="1:3" s="184" customFormat="1" x14ac:dyDescent="0.2">
      <c r="A703" s="200" t="s">
        <v>249</v>
      </c>
      <c r="B703" s="217"/>
      <c r="C703" s="203"/>
    </row>
    <row r="704" spans="1:3" s="184" customFormat="1" x14ac:dyDescent="0.2">
      <c r="A704" s="200" t="s">
        <v>424</v>
      </c>
      <c r="B704" s="217"/>
      <c r="C704" s="203"/>
    </row>
    <row r="705" spans="1:3" s="184" customFormat="1" x14ac:dyDescent="0.2">
      <c r="A705" s="200" t="s">
        <v>530</v>
      </c>
      <c r="B705" s="217"/>
      <c r="C705" s="203"/>
    </row>
    <row r="706" spans="1:3" s="184" customFormat="1" x14ac:dyDescent="0.2">
      <c r="A706" s="197"/>
      <c r="B706" s="217"/>
      <c r="C706" s="203"/>
    </row>
    <row r="707" spans="1:3" s="206" customFormat="1" ht="25.5" x14ac:dyDescent="0.2">
      <c r="A707" s="197">
        <v>930000</v>
      </c>
      <c r="B707" s="227" t="s">
        <v>756</v>
      </c>
      <c r="C707" s="203">
        <f>+C708</f>
        <v>1300000</v>
      </c>
    </row>
    <row r="708" spans="1:3" s="224" customFormat="1" ht="25.5" x14ac:dyDescent="0.2">
      <c r="A708" s="218">
        <v>931000</v>
      </c>
      <c r="B708" s="240" t="s">
        <v>755</v>
      </c>
      <c r="C708" s="209">
        <f>SUM(C709:C709)</f>
        <v>1300000</v>
      </c>
    </row>
    <row r="709" spans="1:3" s="184" customFormat="1" x14ac:dyDescent="0.2">
      <c r="A709" s="221">
        <v>931200</v>
      </c>
      <c r="B709" s="211" t="s">
        <v>190</v>
      </c>
      <c r="C709" s="199">
        <v>1300000</v>
      </c>
    </row>
    <row r="710" spans="1:3" s="206" customFormat="1" ht="51" x14ac:dyDescent="0.2">
      <c r="A710" s="204" t="s">
        <v>1</v>
      </c>
      <c r="B710" s="205" t="s">
        <v>749</v>
      </c>
      <c r="C710" s="203">
        <v>600000</v>
      </c>
    </row>
    <row r="711" spans="1:3" s="230" customFormat="1" ht="25.5" x14ac:dyDescent="0.2">
      <c r="A711" s="212"/>
      <c r="B711" s="213" t="s">
        <v>747</v>
      </c>
      <c r="C711" s="214">
        <f>+C707+C710</f>
        <v>1900000</v>
      </c>
    </row>
    <row r="712" spans="1:3" s="184" customFormat="1" x14ac:dyDescent="0.2">
      <c r="A712" s="215"/>
      <c r="B712" s="198"/>
      <c r="C712" s="203"/>
    </row>
    <row r="713" spans="1:3" s="184" customFormat="1" x14ac:dyDescent="0.2">
      <c r="A713" s="215"/>
      <c r="B713" s="198"/>
      <c r="C713" s="203"/>
    </row>
    <row r="714" spans="1:3" s="184" customFormat="1" x14ac:dyDescent="0.2">
      <c r="A714" s="200" t="s">
        <v>671</v>
      </c>
      <c r="B714" s="201"/>
      <c r="C714" s="203"/>
    </row>
    <row r="715" spans="1:3" s="184" customFormat="1" x14ac:dyDescent="0.2">
      <c r="A715" s="200" t="s">
        <v>251</v>
      </c>
      <c r="B715" s="201"/>
      <c r="C715" s="203"/>
    </row>
    <row r="716" spans="1:3" s="184" customFormat="1" x14ac:dyDescent="0.2">
      <c r="A716" s="200" t="s">
        <v>383</v>
      </c>
      <c r="B716" s="201"/>
      <c r="C716" s="203"/>
    </row>
    <row r="717" spans="1:3" s="184" customFormat="1" x14ac:dyDescent="0.2">
      <c r="A717" s="200" t="s">
        <v>672</v>
      </c>
      <c r="B717" s="201"/>
      <c r="C717" s="203"/>
    </row>
    <row r="718" spans="1:3" s="184" customFormat="1" x14ac:dyDescent="0.2">
      <c r="A718" s="200"/>
      <c r="B718" s="202"/>
      <c r="C718" s="203"/>
    </row>
    <row r="719" spans="1:3" s="206" customFormat="1" ht="25.5" x14ac:dyDescent="0.2">
      <c r="A719" s="204">
        <v>720000</v>
      </c>
      <c r="B719" s="205" t="s">
        <v>81</v>
      </c>
      <c r="C719" s="203">
        <f t="shared" ref="C719" si="135">+C720+C722+C724</f>
        <v>11992300</v>
      </c>
    </row>
    <row r="720" spans="1:3" s="224" customFormat="1" ht="25.5" x14ac:dyDescent="0.2">
      <c r="A720" s="207">
        <v>722000</v>
      </c>
      <c r="B720" s="216" t="s">
        <v>752</v>
      </c>
      <c r="C720" s="209">
        <f t="shared" ref="C720" si="136">SUM(C721:C721)</f>
        <v>11946100</v>
      </c>
    </row>
    <row r="721" spans="1:3" s="184" customFormat="1" x14ac:dyDescent="0.2">
      <c r="A721" s="210">
        <v>722500</v>
      </c>
      <c r="B721" s="211" t="s">
        <v>86</v>
      </c>
      <c r="C721" s="199">
        <f>90000+1780000+218000+6536000+88100+103500+1322400+40000+697000+202500+18000+230000+342000+23000+72000+70000+6600+107000</f>
        <v>11946100</v>
      </c>
    </row>
    <row r="722" spans="1:3" s="224" customFormat="1" ht="51" x14ac:dyDescent="0.2">
      <c r="A722" s="207">
        <v>728000</v>
      </c>
      <c r="B722" s="216" t="s">
        <v>101</v>
      </c>
      <c r="C722" s="209">
        <f t="shared" ref="C722" si="137">C723</f>
        <v>41200</v>
      </c>
    </row>
    <row r="723" spans="1:3" s="184" customFormat="1" ht="52.5" x14ac:dyDescent="0.2">
      <c r="A723" s="210">
        <v>728200</v>
      </c>
      <c r="B723" s="211" t="s">
        <v>131</v>
      </c>
      <c r="C723" s="199">
        <f>29000+12200</f>
        <v>41200</v>
      </c>
    </row>
    <row r="724" spans="1:3" s="224" customFormat="1" ht="25.5" x14ac:dyDescent="0.2">
      <c r="A724" s="207">
        <v>729000</v>
      </c>
      <c r="B724" s="208" t="s">
        <v>77</v>
      </c>
      <c r="C724" s="209">
        <f t="shared" ref="C724" si="138">C725</f>
        <v>5000</v>
      </c>
    </row>
    <row r="725" spans="1:3" s="184" customFormat="1" x14ac:dyDescent="0.2">
      <c r="A725" s="210">
        <v>729100</v>
      </c>
      <c r="B725" s="211" t="s">
        <v>77</v>
      </c>
      <c r="C725" s="199">
        <v>5000</v>
      </c>
    </row>
    <row r="726" spans="1:3" s="206" customFormat="1" ht="51" x14ac:dyDescent="0.2">
      <c r="A726" s="204">
        <v>780000</v>
      </c>
      <c r="B726" s="205" t="s">
        <v>132</v>
      </c>
      <c r="C726" s="203">
        <f t="shared" ref="C726:C727" si="139">C727</f>
        <v>2444200</v>
      </c>
    </row>
    <row r="727" spans="1:3" s="224" customFormat="1" ht="25.5" x14ac:dyDescent="0.2">
      <c r="A727" s="207">
        <v>788000</v>
      </c>
      <c r="B727" s="216" t="s">
        <v>103</v>
      </c>
      <c r="C727" s="209">
        <f t="shared" si="139"/>
        <v>2444200</v>
      </c>
    </row>
    <row r="728" spans="1:3" s="184" customFormat="1" x14ac:dyDescent="0.2">
      <c r="A728" s="210">
        <v>788100</v>
      </c>
      <c r="B728" s="211" t="s">
        <v>103</v>
      </c>
      <c r="C728" s="199">
        <v>2444200</v>
      </c>
    </row>
    <row r="729" spans="1:3" s="206" customFormat="1" ht="25.5" x14ac:dyDescent="0.2">
      <c r="A729" s="204">
        <v>810000</v>
      </c>
      <c r="B729" s="198" t="s">
        <v>753</v>
      </c>
      <c r="C729" s="203">
        <f>0+C730</f>
        <v>60000</v>
      </c>
    </row>
    <row r="730" spans="1:3" s="224" customFormat="1" ht="51" x14ac:dyDescent="0.2">
      <c r="A730" s="207">
        <v>816000</v>
      </c>
      <c r="B730" s="201" t="s">
        <v>205</v>
      </c>
      <c r="C730" s="209">
        <f t="shared" ref="C730" si="140">C731</f>
        <v>60000</v>
      </c>
    </row>
    <row r="731" spans="1:3" s="184" customFormat="1" ht="52.5" x14ac:dyDescent="0.2">
      <c r="A731" s="210">
        <v>816100</v>
      </c>
      <c r="B731" s="217" t="s">
        <v>205</v>
      </c>
      <c r="C731" s="199">
        <v>60000</v>
      </c>
    </row>
    <row r="732" spans="1:3" s="206" customFormat="1" ht="25.5" x14ac:dyDescent="0.2">
      <c r="A732" s="197">
        <v>930000</v>
      </c>
      <c r="B732" s="227" t="s">
        <v>756</v>
      </c>
      <c r="C732" s="203">
        <f t="shared" ref="C732" si="141">C733+C737</f>
        <v>388900</v>
      </c>
    </row>
    <row r="733" spans="1:3" s="224" customFormat="1" ht="25.5" x14ac:dyDescent="0.2">
      <c r="A733" s="218">
        <v>931000</v>
      </c>
      <c r="B733" s="240" t="s">
        <v>755</v>
      </c>
      <c r="C733" s="209">
        <f t="shared" ref="C733" si="142">C734+C735+C736</f>
        <v>242300</v>
      </c>
    </row>
    <row r="734" spans="1:3" s="184" customFormat="1" x14ac:dyDescent="0.2">
      <c r="A734" s="221">
        <v>931100</v>
      </c>
      <c r="B734" s="217" t="s">
        <v>189</v>
      </c>
      <c r="C734" s="199">
        <v>195800</v>
      </c>
    </row>
    <row r="735" spans="1:3" s="184" customFormat="1" x14ac:dyDescent="0.2">
      <c r="A735" s="221">
        <v>931300</v>
      </c>
      <c r="B735" s="236" t="s">
        <v>191</v>
      </c>
      <c r="C735" s="199">
        <v>2200</v>
      </c>
    </row>
    <row r="736" spans="1:3" s="184" customFormat="1" x14ac:dyDescent="0.2">
      <c r="A736" s="221">
        <v>931900</v>
      </c>
      <c r="B736" s="211" t="s">
        <v>755</v>
      </c>
      <c r="C736" s="199">
        <v>44300</v>
      </c>
    </row>
    <row r="737" spans="1:3" s="224" customFormat="1" ht="51" x14ac:dyDescent="0.2">
      <c r="A737" s="218">
        <v>938000</v>
      </c>
      <c r="B737" s="240" t="s">
        <v>124</v>
      </c>
      <c r="C737" s="209">
        <f t="shared" ref="C737" si="143">C738+C739</f>
        <v>146600</v>
      </c>
    </row>
    <row r="738" spans="1:3" s="184" customFormat="1" x14ac:dyDescent="0.2">
      <c r="A738" s="231">
        <v>938100</v>
      </c>
      <c r="B738" s="236" t="s">
        <v>192</v>
      </c>
      <c r="C738" s="199">
        <v>88000</v>
      </c>
    </row>
    <row r="739" spans="1:3" s="184" customFormat="1" ht="52.5" x14ac:dyDescent="0.2">
      <c r="A739" s="231">
        <v>938200</v>
      </c>
      <c r="B739" s="236" t="s">
        <v>193</v>
      </c>
      <c r="C739" s="199">
        <v>58600</v>
      </c>
    </row>
    <row r="740" spans="1:3" s="184" customFormat="1" ht="51" x14ac:dyDescent="0.2">
      <c r="A740" s="204" t="s">
        <v>1</v>
      </c>
      <c r="B740" s="205" t="s">
        <v>749</v>
      </c>
      <c r="C740" s="203">
        <v>4000000</v>
      </c>
    </row>
    <row r="741" spans="1:3" s="230" customFormat="1" ht="25.5" x14ac:dyDescent="0.2">
      <c r="A741" s="212"/>
      <c r="B741" s="213" t="s">
        <v>747</v>
      </c>
      <c r="C741" s="214">
        <f>+C719+C740+C726+C729+C732</f>
        <v>18885400</v>
      </c>
    </row>
    <row r="742" spans="1:3" s="184" customFormat="1" x14ac:dyDescent="0.2">
      <c r="A742" s="222"/>
      <c r="B742" s="198"/>
      <c r="C742" s="203"/>
    </row>
    <row r="743" spans="1:3" s="184" customFormat="1" x14ac:dyDescent="0.2">
      <c r="A743" s="222"/>
      <c r="B743" s="198"/>
      <c r="C743" s="203"/>
    </row>
    <row r="744" spans="1:3" s="184" customFormat="1" x14ac:dyDescent="0.2">
      <c r="A744" s="200" t="s">
        <v>673</v>
      </c>
      <c r="B744" s="201"/>
      <c r="C744" s="203"/>
    </row>
    <row r="745" spans="1:3" s="184" customFormat="1" x14ac:dyDescent="0.2">
      <c r="A745" s="200" t="s">
        <v>251</v>
      </c>
      <c r="B745" s="201"/>
      <c r="C745" s="203"/>
    </row>
    <row r="746" spans="1:3" s="184" customFormat="1" x14ac:dyDescent="0.2">
      <c r="A746" s="200" t="s">
        <v>384</v>
      </c>
      <c r="B746" s="201"/>
      <c r="C746" s="203"/>
    </row>
    <row r="747" spans="1:3" s="184" customFormat="1" x14ac:dyDescent="0.2">
      <c r="A747" s="200" t="s">
        <v>674</v>
      </c>
      <c r="B747" s="201"/>
      <c r="C747" s="203"/>
    </row>
    <row r="748" spans="1:3" s="184" customFormat="1" x14ac:dyDescent="0.2">
      <c r="A748" s="200"/>
      <c r="B748" s="202"/>
      <c r="C748" s="203"/>
    </row>
    <row r="749" spans="1:3" s="206" customFormat="1" ht="25.5" x14ac:dyDescent="0.2">
      <c r="A749" s="204">
        <v>720000</v>
      </c>
      <c r="B749" s="205" t="s">
        <v>81</v>
      </c>
      <c r="C749" s="203">
        <f>+C750+C754+C752</f>
        <v>12465200</v>
      </c>
    </row>
    <row r="750" spans="1:3" s="224" customFormat="1" ht="25.5" x14ac:dyDescent="0.2">
      <c r="A750" s="207">
        <v>722000</v>
      </c>
      <c r="B750" s="216" t="s">
        <v>752</v>
      </c>
      <c r="C750" s="209">
        <f t="shared" ref="C750" si="144">+C751</f>
        <v>12384600</v>
      </c>
    </row>
    <row r="751" spans="1:3" s="184" customFormat="1" x14ac:dyDescent="0.2">
      <c r="A751" s="210">
        <v>722500</v>
      </c>
      <c r="B751" s="211" t="s">
        <v>86</v>
      </c>
      <c r="C751" s="199">
        <f>7393500+351800+387800+978700+9000+735900+78900+369000+3500+466900+224000+23000+125200+166300+67100+46000+800000+158000</f>
        <v>12384600</v>
      </c>
    </row>
    <row r="752" spans="1:3" s="224" customFormat="1" ht="51" x14ac:dyDescent="0.2">
      <c r="A752" s="207">
        <v>728000</v>
      </c>
      <c r="B752" s="216" t="s">
        <v>101</v>
      </c>
      <c r="C752" s="209">
        <f>0+C753</f>
        <v>80000</v>
      </c>
    </row>
    <row r="753" spans="1:3" s="184" customFormat="1" ht="52.5" x14ac:dyDescent="0.2">
      <c r="A753" s="210">
        <v>728200</v>
      </c>
      <c r="B753" s="211" t="s">
        <v>131</v>
      </c>
      <c r="C753" s="199">
        <v>80000</v>
      </c>
    </row>
    <row r="754" spans="1:3" s="224" customFormat="1" ht="25.5" x14ac:dyDescent="0.2">
      <c r="A754" s="207">
        <v>729000</v>
      </c>
      <c r="B754" s="208" t="s">
        <v>77</v>
      </c>
      <c r="C754" s="209">
        <f t="shared" ref="C754" si="145">C755</f>
        <v>600</v>
      </c>
    </row>
    <row r="755" spans="1:3" s="184" customFormat="1" x14ac:dyDescent="0.2">
      <c r="A755" s="210">
        <v>729100</v>
      </c>
      <c r="B755" s="211" t="s">
        <v>77</v>
      </c>
      <c r="C755" s="199">
        <v>600</v>
      </c>
    </row>
    <row r="756" spans="1:3" s="206" customFormat="1" ht="51" x14ac:dyDescent="0.2">
      <c r="A756" s="204">
        <v>780000</v>
      </c>
      <c r="B756" s="205" t="s">
        <v>132</v>
      </c>
      <c r="C756" s="203">
        <f t="shared" ref="C756" si="146">C760+C757</f>
        <v>1846600</v>
      </c>
    </row>
    <row r="757" spans="1:3" s="224" customFormat="1" ht="25.5" x14ac:dyDescent="0.2">
      <c r="A757" s="207">
        <v>787000</v>
      </c>
      <c r="B757" s="208" t="s">
        <v>203</v>
      </c>
      <c r="C757" s="209">
        <f>+C758+C759</f>
        <v>232000</v>
      </c>
    </row>
    <row r="758" spans="1:3" s="184" customFormat="1" x14ac:dyDescent="0.2">
      <c r="A758" s="210">
        <v>787300</v>
      </c>
      <c r="B758" s="211" t="s">
        <v>133</v>
      </c>
      <c r="C758" s="199">
        <v>111000</v>
      </c>
    </row>
    <row r="759" spans="1:3" s="184" customFormat="1" x14ac:dyDescent="0.2">
      <c r="A759" s="210">
        <v>787900</v>
      </c>
      <c r="B759" s="211" t="s">
        <v>759</v>
      </c>
      <c r="C759" s="199">
        <v>121000</v>
      </c>
    </row>
    <row r="760" spans="1:3" s="224" customFormat="1" ht="25.5" x14ac:dyDescent="0.2">
      <c r="A760" s="207">
        <v>788000</v>
      </c>
      <c r="B760" s="216" t="s">
        <v>103</v>
      </c>
      <c r="C760" s="209">
        <f t="shared" ref="C760" si="147">C761</f>
        <v>1614600</v>
      </c>
    </row>
    <row r="761" spans="1:3" s="184" customFormat="1" x14ac:dyDescent="0.2">
      <c r="A761" s="210">
        <v>788100</v>
      </c>
      <c r="B761" s="211" t="s">
        <v>103</v>
      </c>
      <c r="C761" s="199">
        <v>1614600</v>
      </c>
    </row>
    <row r="762" spans="1:3" s="206" customFormat="1" ht="25.5" x14ac:dyDescent="0.2">
      <c r="A762" s="204">
        <v>810000</v>
      </c>
      <c r="B762" s="198" t="s">
        <v>753</v>
      </c>
      <c r="C762" s="203">
        <f t="shared" ref="C762" si="148">C763</f>
        <v>30000</v>
      </c>
    </row>
    <row r="763" spans="1:3" s="224" customFormat="1" ht="25.5" x14ac:dyDescent="0.2">
      <c r="A763" s="207">
        <v>811000</v>
      </c>
      <c r="B763" s="201" t="s">
        <v>137</v>
      </c>
      <c r="C763" s="209">
        <f>C764+0</f>
        <v>30000</v>
      </c>
    </row>
    <row r="764" spans="1:3" s="184" customFormat="1" x14ac:dyDescent="0.2">
      <c r="A764" s="210">
        <v>811200</v>
      </c>
      <c r="B764" s="217" t="s">
        <v>139</v>
      </c>
      <c r="C764" s="199">
        <v>30000</v>
      </c>
    </row>
    <row r="765" spans="1:3" s="206" customFormat="1" ht="25.5" x14ac:dyDescent="0.2">
      <c r="A765" s="197">
        <v>930000</v>
      </c>
      <c r="B765" s="227" t="s">
        <v>756</v>
      </c>
      <c r="C765" s="203">
        <f>+C766+0</f>
        <v>171700</v>
      </c>
    </row>
    <row r="766" spans="1:3" s="184" customFormat="1" x14ac:dyDescent="0.2">
      <c r="A766" s="218">
        <v>931000</v>
      </c>
      <c r="B766" s="240" t="s">
        <v>755</v>
      </c>
      <c r="C766" s="209">
        <f t="shared" ref="C766" si="149">+C767</f>
        <v>171700</v>
      </c>
    </row>
    <row r="767" spans="1:3" s="184" customFormat="1" x14ac:dyDescent="0.2">
      <c r="A767" s="221">
        <v>931100</v>
      </c>
      <c r="B767" s="211" t="s">
        <v>189</v>
      </c>
      <c r="C767" s="199">
        <v>171700</v>
      </c>
    </row>
    <row r="768" spans="1:3" s="184" customFormat="1" ht="51" x14ac:dyDescent="0.2">
      <c r="A768" s="204" t="s">
        <v>1</v>
      </c>
      <c r="B768" s="205" t="s">
        <v>749</v>
      </c>
      <c r="C768" s="203">
        <v>4794800</v>
      </c>
    </row>
    <row r="769" spans="1:3" s="230" customFormat="1" ht="25.5" x14ac:dyDescent="0.2">
      <c r="A769" s="212"/>
      <c r="B769" s="213" t="s">
        <v>747</v>
      </c>
      <c r="C769" s="214">
        <f>+C749+C765+C768+C756+C762+0</f>
        <v>19308300</v>
      </c>
    </row>
    <row r="770" spans="1:3" s="184" customFormat="1" x14ac:dyDescent="0.2">
      <c r="A770" s="222"/>
      <c r="B770" s="198"/>
      <c r="C770" s="203"/>
    </row>
    <row r="771" spans="1:3" s="184" customFormat="1" x14ac:dyDescent="0.2">
      <c r="A771" s="222"/>
      <c r="B771" s="198"/>
      <c r="C771" s="203"/>
    </row>
    <row r="772" spans="1:3" s="184" customFormat="1" x14ac:dyDescent="0.2">
      <c r="A772" s="200" t="s">
        <v>675</v>
      </c>
      <c r="B772" s="201"/>
      <c r="C772" s="203"/>
    </row>
    <row r="773" spans="1:3" s="184" customFormat="1" x14ac:dyDescent="0.2">
      <c r="A773" s="200" t="s">
        <v>251</v>
      </c>
      <c r="B773" s="201"/>
      <c r="C773" s="203"/>
    </row>
    <row r="774" spans="1:3" s="184" customFormat="1" x14ac:dyDescent="0.2">
      <c r="A774" s="200" t="s">
        <v>385</v>
      </c>
      <c r="B774" s="201"/>
      <c r="C774" s="203"/>
    </row>
    <row r="775" spans="1:3" s="184" customFormat="1" x14ac:dyDescent="0.2">
      <c r="A775" s="200" t="s">
        <v>530</v>
      </c>
      <c r="B775" s="201"/>
      <c r="C775" s="203"/>
    </row>
    <row r="776" spans="1:3" s="184" customFormat="1" x14ac:dyDescent="0.2">
      <c r="A776" s="200"/>
      <c r="B776" s="202"/>
      <c r="C776" s="203"/>
    </row>
    <row r="777" spans="1:3" s="206" customFormat="1" ht="25.5" x14ac:dyDescent="0.2">
      <c r="A777" s="204">
        <v>720000</v>
      </c>
      <c r="B777" s="205" t="s">
        <v>81</v>
      </c>
      <c r="C777" s="203">
        <f t="shared" ref="C777" si="150">+C778</f>
        <v>420000</v>
      </c>
    </row>
    <row r="778" spans="1:3" s="224" customFormat="1" ht="25.5" x14ac:dyDescent="0.2">
      <c r="A778" s="207">
        <v>722000</v>
      </c>
      <c r="B778" s="216" t="s">
        <v>752</v>
      </c>
      <c r="C778" s="209">
        <f t="shared" ref="C778" si="151">SUM(C779:C779)</f>
        <v>420000</v>
      </c>
    </row>
    <row r="779" spans="1:3" s="184" customFormat="1" x14ac:dyDescent="0.2">
      <c r="A779" s="210">
        <v>722500</v>
      </c>
      <c r="B779" s="211" t="s">
        <v>86</v>
      </c>
      <c r="C779" s="199">
        <v>420000</v>
      </c>
    </row>
    <row r="780" spans="1:3" s="206" customFormat="1" ht="51" x14ac:dyDescent="0.2">
      <c r="A780" s="204">
        <v>780000</v>
      </c>
      <c r="B780" s="205" t="s">
        <v>132</v>
      </c>
      <c r="C780" s="203">
        <f t="shared" ref="C780:C781" si="152">C781</f>
        <v>88000</v>
      </c>
    </row>
    <row r="781" spans="1:3" s="224" customFormat="1" ht="25.5" x14ac:dyDescent="0.2">
      <c r="A781" s="207">
        <v>788000</v>
      </c>
      <c r="B781" s="216" t="s">
        <v>103</v>
      </c>
      <c r="C781" s="209">
        <f t="shared" si="152"/>
        <v>88000</v>
      </c>
    </row>
    <row r="782" spans="1:3" s="184" customFormat="1" x14ac:dyDescent="0.2">
      <c r="A782" s="210">
        <v>788100</v>
      </c>
      <c r="B782" s="211" t="s">
        <v>103</v>
      </c>
      <c r="C782" s="199">
        <v>88000</v>
      </c>
    </row>
    <row r="783" spans="1:3" s="206" customFormat="1" ht="51" x14ac:dyDescent="0.2">
      <c r="A783" s="204" t="s">
        <v>1</v>
      </c>
      <c r="B783" s="205" t="s">
        <v>749</v>
      </c>
      <c r="C783" s="203">
        <v>14900</v>
      </c>
    </row>
    <row r="784" spans="1:3" s="230" customFormat="1" ht="25.5" x14ac:dyDescent="0.2">
      <c r="A784" s="212"/>
      <c r="B784" s="213" t="s">
        <v>747</v>
      </c>
      <c r="C784" s="214">
        <f t="shared" ref="C784" si="153">+C777+C780+C783</f>
        <v>522900</v>
      </c>
    </row>
    <row r="785" spans="1:3" s="184" customFormat="1" x14ac:dyDescent="0.2">
      <c r="A785" s="222"/>
      <c r="B785" s="198"/>
      <c r="C785" s="203"/>
    </row>
    <row r="786" spans="1:3" s="184" customFormat="1" x14ac:dyDescent="0.2">
      <c r="A786" s="222"/>
      <c r="B786" s="198"/>
      <c r="C786" s="203"/>
    </row>
    <row r="787" spans="1:3" s="184" customFormat="1" x14ac:dyDescent="0.2">
      <c r="A787" s="200" t="s">
        <v>676</v>
      </c>
      <c r="B787" s="201"/>
      <c r="C787" s="203"/>
    </row>
    <row r="788" spans="1:3" s="184" customFormat="1" x14ac:dyDescent="0.2">
      <c r="A788" s="200" t="s">
        <v>251</v>
      </c>
      <c r="B788" s="201"/>
      <c r="C788" s="203"/>
    </row>
    <row r="789" spans="1:3" s="184" customFormat="1" x14ac:dyDescent="0.2">
      <c r="A789" s="200" t="s">
        <v>434</v>
      </c>
      <c r="B789" s="201"/>
      <c r="C789" s="203"/>
    </row>
    <row r="790" spans="1:3" s="184" customFormat="1" x14ac:dyDescent="0.2">
      <c r="A790" s="200" t="s">
        <v>530</v>
      </c>
      <c r="B790" s="201"/>
      <c r="C790" s="203"/>
    </row>
    <row r="791" spans="1:3" s="184" customFormat="1" x14ac:dyDescent="0.2">
      <c r="A791" s="200"/>
      <c r="B791" s="202"/>
      <c r="C791" s="203"/>
    </row>
    <row r="792" spans="1:3" s="206" customFormat="1" ht="25.5" x14ac:dyDescent="0.2">
      <c r="A792" s="204">
        <v>720000</v>
      </c>
      <c r="B792" s="205" t="s">
        <v>81</v>
      </c>
      <c r="C792" s="203">
        <f t="shared" ref="C792" si="154">+C793</f>
        <v>10000</v>
      </c>
    </row>
    <row r="793" spans="1:3" s="224" customFormat="1" ht="25.5" x14ac:dyDescent="0.2">
      <c r="A793" s="207">
        <v>722000</v>
      </c>
      <c r="B793" s="216" t="s">
        <v>752</v>
      </c>
      <c r="C793" s="209">
        <f t="shared" ref="C793" si="155">SUM(C794:C794)</f>
        <v>10000</v>
      </c>
    </row>
    <row r="794" spans="1:3" s="184" customFormat="1" x14ac:dyDescent="0.2">
      <c r="A794" s="210">
        <v>722500</v>
      </c>
      <c r="B794" s="211" t="s">
        <v>86</v>
      </c>
      <c r="C794" s="199">
        <v>10000</v>
      </c>
    </row>
    <row r="795" spans="1:3" s="206" customFormat="1" ht="51" x14ac:dyDescent="0.2">
      <c r="A795" s="204" t="s">
        <v>1</v>
      </c>
      <c r="B795" s="205" t="s">
        <v>749</v>
      </c>
      <c r="C795" s="203">
        <v>37400</v>
      </c>
    </row>
    <row r="796" spans="1:3" s="230" customFormat="1" ht="25.5" x14ac:dyDescent="0.2">
      <c r="A796" s="212"/>
      <c r="B796" s="213" t="s">
        <v>747</v>
      </c>
      <c r="C796" s="214">
        <f t="shared" ref="C796" si="156">+C792+C795</f>
        <v>47400</v>
      </c>
    </row>
    <row r="797" spans="1:3" s="206" customFormat="1" ht="25.5" x14ac:dyDescent="0.2">
      <c r="A797" s="215"/>
      <c r="B797" s="198"/>
      <c r="C797" s="203"/>
    </row>
    <row r="798" spans="1:3" s="206" customFormat="1" ht="25.5" x14ac:dyDescent="0.2">
      <c r="A798" s="215"/>
      <c r="B798" s="198"/>
      <c r="C798" s="203"/>
    </row>
    <row r="799" spans="1:3" s="184" customFormat="1" x14ac:dyDescent="0.2">
      <c r="A799" s="200" t="s">
        <v>677</v>
      </c>
      <c r="B799" s="201"/>
      <c r="C799" s="203"/>
    </row>
    <row r="800" spans="1:3" s="184" customFormat="1" x14ac:dyDescent="0.2">
      <c r="A800" s="200" t="s">
        <v>251</v>
      </c>
      <c r="B800" s="201"/>
      <c r="C800" s="203"/>
    </row>
    <row r="801" spans="1:3" s="184" customFormat="1" x14ac:dyDescent="0.2">
      <c r="A801" s="200" t="s">
        <v>386</v>
      </c>
      <c r="B801" s="201"/>
      <c r="C801" s="203"/>
    </row>
    <row r="802" spans="1:3" s="184" customFormat="1" x14ac:dyDescent="0.2">
      <c r="A802" s="200" t="s">
        <v>678</v>
      </c>
      <c r="B802" s="201"/>
      <c r="C802" s="203"/>
    </row>
    <row r="803" spans="1:3" s="184" customFormat="1" x14ac:dyDescent="0.2">
      <c r="A803" s="200"/>
      <c r="B803" s="202"/>
      <c r="C803" s="203"/>
    </row>
    <row r="804" spans="1:3" s="184" customFormat="1" x14ac:dyDescent="0.2">
      <c r="A804" s="200"/>
      <c r="B804" s="202"/>
      <c r="C804" s="203"/>
    </row>
    <row r="805" spans="1:3" s="206" customFormat="1" ht="25.5" x14ac:dyDescent="0.2">
      <c r="A805" s="204">
        <v>720000</v>
      </c>
      <c r="B805" s="205" t="s">
        <v>81</v>
      </c>
      <c r="C805" s="203">
        <f>+C806+0+C808+0</f>
        <v>2049000</v>
      </c>
    </row>
    <row r="806" spans="1:3" s="224" customFormat="1" ht="25.5" x14ac:dyDescent="0.2">
      <c r="A806" s="207">
        <v>722000</v>
      </c>
      <c r="B806" s="216" t="s">
        <v>752</v>
      </c>
      <c r="C806" s="209">
        <f t="shared" ref="C806" si="157">SUM(C807:C807)</f>
        <v>2014000</v>
      </c>
    </row>
    <row r="807" spans="1:3" s="184" customFormat="1" x14ac:dyDescent="0.2">
      <c r="A807" s="210">
        <v>722500</v>
      </c>
      <c r="B807" s="211" t="s">
        <v>86</v>
      </c>
      <c r="C807" s="199">
        <f>78000+91700+1830300+14000</f>
        <v>2014000</v>
      </c>
    </row>
    <row r="808" spans="1:3" s="224" customFormat="1" ht="51" x14ac:dyDescent="0.2">
      <c r="A808" s="207">
        <v>728000</v>
      </c>
      <c r="B808" s="216" t="s">
        <v>101</v>
      </c>
      <c r="C808" s="209">
        <f t="shared" ref="C808" si="158">+C809</f>
        <v>35000</v>
      </c>
    </row>
    <row r="809" spans="1:3" s="184" customFormat="1" ht="52.5" x14ac:dyDescent="0.2">
      <c r="A809" s="210">
        <v>728200</v>
      </c>
      <c r="B809" s="211" t="s">
        <v>131</v>
      </c>
      <c r="C809" s="199">
        <v>35000</v>
      </c>
    </row>
    <row r="810" spans="1:3" s="206" customFormat="1" ht="25.5" x14ac:dyDescent="0.2">
      <c r="A810" s="197">
        <v>810000</v>
      </c>
      <c r="B810" s="198" t="s">
        <v>753</v>
      </c>
      <c r="C810" s="203">
        <f t="shared" ref="C810:C811" si="159">C811</f>
        <v>183200</v>
      </c>
    </row>
    <row r="811" spans="1:3" s="224" customFormat="1" ht="51" x14ac:dyDescent="0.2">
      <c r="A811" s="207">
        <v>816000</v>
      </c>
      <c r="B811" s="208" t="s">
        <v>205</v>
      </c>
      <c r="C811" s="209">
        <f t="shared" si="159"/>
        <v>183200</v>
      </c>
    </row>
    <row r="812" spans="1:3" s="184" customFormat="1" ht="52.5" x14ac:dyDescent="0.2">
      <c r="A812" s="210">
        <v>816100</v>
      </c>
      <c r="B812" s="211" t="s">
        <v>205</v>
      </c>
      <c r="C812" s="199">
        <v>183200</v>
      </c>
    </row>
    <row r="813" spans="1:3" s="184" customFormat="1" ht="57" customHeight="1" x14ac:dyDescent="0.2">
      <c r="A813" s="197">
        <v>880000</v>
      </c>
      <c r="B813" s="234" t="s">
        <v>757</v>
      </c>
      <c r="C813" s="209">
        <f t="shared" ref="C813:C814" si="160">+C814</f>
        <v>95600</v>
      </c>
    </row>
    <row r="814" spans="1:3" s="224" customFormat="1" ht="51" x14ac:dyDescent="0.2">
      <c r="A814" s="237">
        <v>881000</v>
      </c>
      <c r="B814" s="208" t="s">
        <v>145</v>
      </c>
      <c r="C814" s="209">
        <f t="shared" si="160"/>
        <v>95600</v>
      </c>
    </row>
    <row r="815" spans="1:3" s="184" customFormat="1" ht="52.5" x14ac:dyDescent="0.2">
      <c r="A815" s="210">
        <v>881200</v>
      </c>
      <c r="B815" s="211" t="s">
        <v>145</v>
      </c>
      <c r="C815" s="199">
        <v>95600</v>
      </c>
    </row>
    <row r="816" spans="1:3" s="206" customFormat="1" ht="25.5" x14ac:dyDescent="0.2">
      <c r="A816" s="197">
        <v>930000</v>
      </c>
      <c r="B816" s="227" t="s">
        <v>756</v>
      </c>
      <c r="C816" s="203">
        <f t="shared" ref="C816" si="161">C817</f>
        <v>55400</v>
      </c>
    </row>
    <row r="817" spans="1:3" s="224" customFormat="1" ht="25.5" x14ac:dyDescent="0.2">
      <c r="A817" s="218">
        <v>931000</v>
      </c>
      <c r="B817" s="240" t="s">
        <v>755</v>
      </c>
      <c r="C817" s="209">
        <f t="shared" ref="C817" si="162">C818+C819</f>
        <v>55400</v>
      </c>
    </row>
    <row r="818" spans="1:3" s="184" customFormat="1" x14ac:dyDescent="0.2">
      <c r="A818" s="221">
        <v>931100</v>
      </c>
      <c r="B818" s="211" t="s">
        <v>189</v>
      </c>
      <c r="C818" s="199">
        <v>40400</v>
      </c>
    </row>
    <row r="819" spans="1:3" s="184" customFormat="1" x14ac:dyDescent="0.2">
      <c r="A819" s="221">
        <v>931900</v>
      </c>
      <c r="B819" s="211" t="s">
        <v>755</v>
      </c>
      <c r="C819" s="199">
        <v>15000</v>
      </c>
    </row>
    <row r="820" spans="1:3" s="206" customFormat="1" ht="51" x14ac:dyDescent="0.2">
      <c r="A820" s="204" t="s">
        <v>1</v>
      </c>
      <c r="B820" s="205" t="s">
        <v>749</v>
      </c>
      <c r="C820" s="203">
        <v>1193000</v>
      </c>
    </row>
    <row r="821" spans="1:3" s="230" customFormat="1" ht="25.5" x14ac:dyDescent="0.2">
      <c r="A821" s="212"/>
      <c r="B821" s="213" t="s">
        <v>747</v>
      </c>
      <c r="C821" s="214">
        <f>+C816+C820+C805+0+C810+C813</f>
        <v>3576200</v>
      </c>
    </row>
    <row r="822" spans="1:3" s="206" customFormat="1" ht="25.5" x14ac:dyDescent="0.2">
      <c r="A822" s="215"/>
      <c r="B822" s="198"/>
      <c r="C822" s="203"/>
    </row>
    <row r="823" spans="1:3" s="206" customFormat="1" ht="25.5" x14ac:dyDescent="0.2">
      <c r="A823" s="215"/>
      <c r="B823" s="198"/>
      <c r="C823" s="203"/>
    </row>
    <row r="824" spans="1:3" s="206" customFormat="1" x14ac:dyDescent="0.2">
      <c r="A824" s="200" t="s">
        <v>701</v>
      </c>
      <c r="B824" s="201"/>
      <c r="C824" s="203"/>
    </row>
    <row r="825" spans="1:3" s="206" customFormat="1" x14ac:dyDescent="0.2">
      <c r="A825" s="200" t="s">
        <v>256</v>
      </c>
      <c r="B825" s="201"/>
      <c r="C825" s="203"/>
    </row>
    <row r="826" spans="1:3" s="206" customFormat="1" x14ac:dyDescent="0.2">
      <c r="A826" s="200" t="s">
        <v>385</v>
      </c>
      <c r="B826" s="201"/>
      <c r="C826" s="203"/>
    </row>
    <row r="827" spans="1:3" s="206" customFormat="1" x14ac:dyDescent="0.2">
      <c r="A827" s="200" t="s">
        <v>530</v>
      </c>
      <c r="B827" s="201"/>
      <c r="C827" s="203"/>
    </row>
    <row r="828" spans="1:3" s="206" customFormat="1" x14ac:dyDescent="0.2">
      <c r="A828" s="200"/>
      <c r="B828" s="202"/>
      <c r="C828" s="203"/>
    </row>
    <row r="829" spans="1:3" s="206" customFormat="1" ht="51" x14ac:dyDescent="0.2">
      <c r="A829" s="204" t="s">
        <v>1</v>
      </c>
      <c r="B829" s="205" t="s">
        <v>749</v>
      </c>
      <c r="C829" s="203">
        <v>920200</v>
      </c>
    </row>
    <row r="830" spans="1:3" s="184" customFormat="1" x14ac:dyDescent="0.2">
      <c r="A830" s="212"/>
      <c r="B830" s="213" t="s">
        <v>747</v>
      </c>
      <c r="C830" s="214">
        <f t="shared" ref="C830" si="163">C829</f>
        <v>920200</v>
      </c>
    </row>
    <row r="831" spans="1:3" s="184" customFormat="1" x14ac:dyDescent="0.2">
      <c r="A831" s="215"/>
      <c r="B831" s="198"/>
      <c r="C831" s="203"/>
    </row>
    <row r="832" spans="1:3" s="184" customFormat="1" x14ac:dyDescent="0.2">
      <c r="A832" s="215"/>
      <c r="B832" s="198"/>
      <c r="C832" s="203"/>
    </row>
    <row r="833" spans="1:3" s="184" customFormat="1" x14ac:dyDescent="0.2">
      <c r="A833" s="200" t="s">
        <v>725</v>
      </c>
      <c r="B833" s="201"/>
      <c r="C833" s="203"/>
    </row>
    <row r="834" spans="1:3" s="184" customFormat="1" x14ac:dyDescent="0.2">
      <c r="A834" s="200" t="s">
        <v>263</v>
      </c>
      <c r="B834" s="201"/>
      <c r="C834" s="203"/>
    </row>
    <row r="835" spans="1:3" s="184" customFormat="1" x14ac:dyDescent="0.2">
      <c r="A835" s="200" t="s">
        <v>402</v>
      </c>
      <c r="B835" s="201"/>
      <c r="C835" s="203"/>
    </row>
    <row r="836" spans="1:3" s="184" customFormat="1" x14ac:dyDescent="0.2">
      <c r="A836" s="200" t="s">
        <v>530</v>
      </c>
      <c r="B836" s="201"/>
      <c r="C836" s="203"/>
    </row>
    <row r="837" spans="1:3" s="184" customFormat="1" x14ac:dyDescent="0.2">
      <c r="A837" s="200"/>
      <c r="B837" s="202"/>
      <c r="C837" s="203"/>
    </row>
    <row r="838" spans="1:3" s="184" customFormat="1" ht="51" x14ac:dyDescent="0.2">
      <c r="A838" s="204" t="s">
        <v>1</v>
      </c>
      <c r="B838" s="205" t="s">
        <v>749</v>
      </c>
      <c r="C838" s="203">
        <v>24000</v>
      </c>
    </row>
    <row r="839" spans="1:3" s="184" customFormat="1" x14ac:dyDescent="0.2">
      <c r="A839" s="212"/>
      <c r="B839" s="213" t="s">
        <v>747</v>
      </c>
      <c r="C839" s="214">
        <f t="shared" ref="C839" si="164">C838</f>
        <v>24000</v>
      </c>
    </row>
    <row r="840" spans="1:3" s="184" customFormat="1" x14ac:dyDescent="0.2">
      <c r="A840" s="215"/>
      <c r="B840" s="198"/>
      <c r="C840" s="203"/>
    </row>
    <row r="841" spans="1:3" x14ac:dyDescent="0.2">
      <c r="A841" s="200"/>
      <c r="C841" s="238"/>
    </row>
  </sheetData>
  <mergeCells count="1">
    <mergeCell ref="A6:C6"/>
  </mergeCells>
  <printOptions horizontalCentered="1" gridLines="1"/>
  <pageMargins left="0" right="0" top="0.39370078740157483" bottom="0" header="0" footer="0"/>
  <pageSetup paperSize="9" scale="43" firstPageNumber="136" orientation="portrait" useFirstPageNumber="1" r:id="rId1"/>
  <headerFooter>
    <oddFooter>&amp;C&amp;18&amp;P</oddFooter>
  </headerFooter>
  <rowBreaks count="17" manualBreakCount="17">
    <brk id="42" max="2" man="1"/>
    <brk id="76" max="11" man="1"/>
    <brk id="134" max="11" man="1"/>
    <brk id="193" max="2" man="1"/>
    <brk id="218" max="2" man="1"/>
    <brk id="248" max="2" man="1"/>
    <brk id="294" max="2" man="1"/>
    <brk id="320" max="2" man="1"/>
    <brk id="347" max="11" man="1"/>
    <brk id="395" max="2" man="1"/>
    <brk id="455" max="2" man="1"/>
    <brk id="515" max="2" man="1"/>
    <brk id="575" max="11" man="1"/>
    <brk id="629" max="2" man="1"/>
    <brk id="689" max="2" man="1"/>
    <brk id="742" max="2" man="1"/>
    <brk id="78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2025-11-20T10:13:07Z</cp:lastPrinted>
  <dcterms:created xsi:type="dcterms:W3CDTF">2018-04-16T06:34:24Z</dcterms:created>
  <dcterms:modified xsi:type="dcterms:W3CDTF">2025-12-11T13:00:38Z</dcterms:modified>
</cp:coreProperties>
</file>